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доходи заг.ф." sheetId="1" r:id="rId1"/>
    <sheet name="видатки заг.ф." sheetId="2" r:id="rId2"/>
    <sheet name="доходи сп.ф." sheetId="3" r:id="rId3"/>
    <sheet name="видатки сп.ф." sheetId="4" r:id="rId4"/>
  </sheets>
  <definedNames>
    <definedName name="_xlnm.Print_Titles" localSheetId="1">'видатки заг.ф.'!$8:$8</definedName>
    <definedName name="_xlnm.Print_Titles" localSheetId="0">'доходи заг.ф.'!$8:$9</definedName>
    <definedName name="_xlnm.Print_Titles" localSheetId="2">'доходи сп.ф.'!$9:$10</definedName>
    <definedName name="_xlnm.Print_Area" localSheetId="1">'видатки заг.ф.'!$A$1:$F$54</definedName>
    <definedName name="_xlnm.Print_Area" localSheetId="3">'видатки сп.ф.'!$A$1:$E$28</definedName>
    <definedName name="_xlnm.Print_Area" localSheetId="0">'доходи заг.ф.'!$B$1:$I$54</definedName>
    <definedName name="_xlnm.Print_Area" localSheetId="2">'доходи сп.ф.'!$A$1:$I$25</definedName>
  </definedNames>
  <calcPr fullCalcOnLoad="1"/>
</workbook>
</file>

<file path=xl/sharedStrings.xml><?xml version="1.0" encoding="utf-8"?>
<sst xmlns="http://schemas.openxmlformats.org/spreadsheetml/2006/main" count="303" uniqueCount="223">
  <si>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</si>
  <si>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</si>
  <si>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</si>
  <si>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</si>
  <si>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</si>
  <si>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</si>
  <si>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</si>
  <si>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</si>
  <si>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</si>
  <si>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</si>
  <si>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</si>
  <si>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</si>
  <si>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</si>
  <si>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</si>
  <si>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</si>
  <si>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</si>
  <si>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</si>
  <si>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</si>
  <si>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Новоушицька селищна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</si>
  <si>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</si>
  <si>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</si>
  <si>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</t>
  </si>
  <si>
    <t>Утримання та навчально-тренувальна робота комунальних дитячо-юнацьких спортивних шкіл</t>
  </si>
  <si>
    <t>Відділ культури, туризму та з питань засобів масової інформації Новоушицької селищної ради</t>
  </si>
  <si>
    <t xml:space="preserve"> </t>
  </si>
  <si>
    <t xml:space="preserve">Усього </t>
  </si>
  <si>
    <t>Охорона та раціональне використання природних ресурсів</t>
  </si>
  <si>
    <t xml:space="preserve">З В І Т </t>
  </si>
  <si>
    <t>Спеціальний фонд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</si>
  <si>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</si>
  <si>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</si>
  <si>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</si>
  <si>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</si>
  <si>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</si>
  <si>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</si>
  <si>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</si>
  <si>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</si>
  <si>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</si>
  <si>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</si>
  <si>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 </t>
  </si>
  <si>
    <t>Пальне</t>
  </si>
  <si>
    <t>Єдиний податок з юридичних осіб </t>
  </si>
  <si>
    <t>Єдиний податок з фізичних осіб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</si>
  <si>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</si>
  <si>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</si>
  <si>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</si>
  <si>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</si>
  <si>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</si>
  <si>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</si>
  <si>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</si>
  <si>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</si>
  <si>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</si>
  <si>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</si>
  <si>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</si>
  <si>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</si>
  <si>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</si>
  <si>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</si>
  <si>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Інша діяльність у сфері державного управління</t>
  </si>
  <si>
    <t>Первинна медична допомога населенню, що надається центрами первинної медичної (медико-санітарної) допомоги</t>
  </si>
  <si>
    <t>Компенсаційні виплати на пільговий проїзд автомобільним транспортом окремим категоріям громадян</t>
  </si>
  <si>
    <t>Інші заходи у сфері соціального захисту і соціального забезпечення</t>
  </si>
  <si>
    <t>Забезпечення діяльності водопровідно-каналізаційного господарства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</si>
  <si>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</si>
  <si>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</si>
  <si>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Забезпечення діяльності місцевої пожежної охорони</t>
  </si>
  <si>
    <t>06</t>
  </si>
  <si>
    <t>Надання дошкільної освіти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</si>
  <si>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</si>
  <si>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</si>
  <si>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</si>
  <si>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</si>
  <si>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</si>
  <si>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</si>
  <si>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</si>
  <si>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ІV.   Видатки спеціального фонду місцевого бюджету</t>
  </si>
  <si>
    <t>ІІ.   Видатки загального фонду місцевого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</si>
  <si>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</si>
  <si>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І. Доходи загального фонду місцевого бюджету</t>
  </si>
  <si>
    <t>ІІІ. Доходи спеціального фонду місцевого бюджету</t>
  </si>
  <si>
    <t>ККД</t>
  </si>
  <si>
    <t>Доходи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</si>
  <si>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</si>
  <si>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</si>
  <si>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</si>
  <si>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</si>
  <si>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</si>
  <si>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</si>
  <si>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</si>
  <si>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</si>
  <si>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</si>
  <si>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</si>
  <si>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</si>
  <si>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</si>
  <si>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</si>
  <si>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</si>
  <si>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</si>
  <si>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</si>
  <si>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</si>
  <si>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Базова дотація </t>
  </si>
  <si>
    <t>Освітня субвенція з державного бюджету місцевим бюджетам </t>
  </si>
  <si>
    <t>Субвенція з місцевого бюджету на здійснення переданих видатків у сфері освіти за рахунок коштів освітньої субвенції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</si>
  <si>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</si>
  <si>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Надання позашкільної освіти закладами позашкільної освіти, заходи із позашкільної роботи з дітьми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</si>
  <si>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</si>
  <si>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0110150</t>
  </si>
  <si>
    <t>0110180</t>
  </si>
  <si>
    <t>0112010</t>
  </si>
  <si>
    <t>Багатопрофільна стаціонарна медична допомога населенню</t>
  </si>
  <si>
    <t>0112111</t>
  </si>
  <si>
    <t>0113033</t>
  </si>
  <si>
    <t>0113104</t>
  </si>
  <si>
    <t>0113242</t>
  </si>
  <si>
    <t>0116013</t>
  </si>
  <si>
    <t>0116030</t>
  </si>
  <si>
    <t>0117461</t>
  </si>
  <si>
    <t>0118130</t>
  </si>
  <si>
    <t>Відділ освіти, молоді та спорту Новоушицької селищної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</si>
  <si>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</si>
  <si>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</si>
  <si>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</si>
  <si>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</si>
  <si>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</si>
  <si>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</si>
  <si>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</si>
  <si>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</si>
  <si>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</si>
  <si>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</si>
  <si>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</si>
  <si>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</si>
  <si>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</si>
  <si>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</si>
  <si>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</si>
  <si>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</si>
  <si>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</si>
  <si>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</si>
  <si>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1010160</t>
  </si>
  <si>
    <t>1011080</t>
  </si>
  <si>
    <t>1014030</t>
  </si>
  <si>
    <t>1014040</t>
  </si>
  <si>
    <t>1014060</t>
  </si>
  <si>
    <t>1014081</t>
  </si>
  <si>
    <t>3710160</t>
  </si>
  <si>
    <t>3718710</t>
  </si>
  <si>
    <t>Резервний фонд місцевого бюджету</t>
  </si>
  <si>
    <t>0117310</t>
  </si>
  <si>
    <t>Будівництво-1 об`єктів житлово-комунального господарства</t>
  </si>
  <si>
    <t>0118311</t>
  </si>
  <si>
    <t>11010100</t>
  </si>
  <si>
    <t>11010200</t>
  </si>
  <si>
    <t>11010400</t>
  </si>
  <si>
    <t>11010500</t>
  </si>
  <si>
    <t>11020200</t>
  </si>
  <si>
    <t>13010100</t>
  </si>
  <si>
    <t>13010200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</si>
  <si>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</si>
  <si>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</si>
  <si>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14021900</t>
  </si>
  <si>
    <t>14031900</t>
  </si>
  <si>
    <t>14040000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</si>
  <si>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</si>
  <si>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</si>
  <si>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</si>
  <si>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</si>
  <si>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</si>
  <si>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</si>
  <si>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</si>
  <si>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</si>
  <si>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18050300</t>
  </si>
  <si>
    <t>18050400</t>
  </si>
  <si>
    <t>18050500</t>
  </si>
  <si>
    <t>21010300</t>
  </si>
  <si>
    <t>21081100</t>
  </si>
  <si>
    <t>21081500</t>
  </si>
  <si>
    <t>22010300</t>
  </si>
  <si>
    <t>22012500</t>
  </si>
  <si>
    <t>22012600</t>
  </si>
  <si>
    <t>22080400</t>
  </si>
  <si>
    <t>22090100</t>
  </si>
  <si>
    <t>22090400</t>
  </si>
  <si>
    <t>24060300</t>
  </si>
  <si>
    <t>24062200</t>
  </si>
  <si>
    <t>31010200</t>
  </si>
  <si>
    <t>41020100</t>
  </si>
  <si>
    <t>41033900</t>
  </si>
  <si>
    <t>41040200</t>
  </si>
  <si>
    <t>41051000</t>
  </si>
  <si>
    <t>41051200</t>
  </si>
  <si>
    <t xml:space="preserve">Усього ( без урахування трансфертів) </t>
  </si>
  <si>
    <t>19010100</t>
  </si>
  <si>
    <t>19010200</t>
  </si>
  <si>
    <t>19010300</t>
  </si>
  <si>
    <t>24062100</t>
  </si>
  <si>
    <t>25010100</t>
  </si>
  <si>
    <t>25010200</t>
  </si>
  <si>
    <t>25010300</t>
  </si>
  <si>
    <t>25010400</t>
  </si>
  <si>
    <t>25020100</t>
  </si>
  <si>
    <t>ЗАТВЕРДЖЕНО</t>
  </si>
  <si>
    <t xml:space="preserve">Рішення Новоушицької селищної ради </t>
  </si>
  <si>
    <t>13020200</t>
  </si>
  <si>
    <t>Рентна плата за спеціальне використання води водних об`єктів місцевого значення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</si>
  <si>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</si>
  <si>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41040500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</si>
  <si>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</t>
  </si>
  <si>
    <t>про виконання місцевого бюджету за І квартал 2022 року</t>
  </si>
  <si>
    <t>26 травня 2022 року №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</si>
  <si>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</si>
  <si>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</si>
  <si>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33010100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</si>
  <si>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</si>
  <si>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0117130</t>
  </si>
  <si>
    <t>Здійснення заходів із землеустрою</t>
  </si>
  <si>
    <t>0117390</t>
  </si>
  <si>
    <t>Розвиток мережі центрів надання адміністративних послуг</t>
  </si>
  <si>
    <t>0118230</t>
  </si>
  <si>
    <t>Інші заходи громадського порядку та безпеки</t>
  </si>
  <si>
    <t>1010180</t>
  </si>
  <si>
    <t>Надання спеціалізованої освіти мистецькими школами</t>
  </si>
  <si>
    <t>Відділ фінансів Новоушицької с.р.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</si>
  <si>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</si>
  <si>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</si>
  <si>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>Секретар селищної ради</t>
  </si>
  <si>
    <t>Віктор КОСТЮЧЕНКО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</si>
</sst>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0.0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_р_._-;\-* #,##0_р_._-;_-* &quot;-&quot;_р_._-;_-@_-"/>
    <numFmt numFmtId="187" formatCode="_-* #,##0.00&quot;р.&quot;_-;\-* #,##0.00&quot;р.&quot;_-;_-* &quot;-&quot;??&quot;р.&quot;_-;_-@_-"/>
    <numFmt numFmtId="188" formatCode="_-* #,##0.00_р_._-;\-* #,##0.00_р_._-;_-* &quot;-&quot;??_р_._-;_-@_-"/>
  </numFmts>
  <fonts count="4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2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32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32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32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32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32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32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32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32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2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32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6" fillId="24" borderId="0" applyNumberFormat="0" applyBorder="0" applyAlignment="0" applyProtection="0"/>
    <xf numFmtId="0" fontId="32" fillId="25" borderId="0" applyNumberFormat="0" applyBorder="0" applyAlignment="0" applyProtection="0"/>
    <xf numFmtId="0" fontId="6" fillId="16" borderId="0" applyNumberFormat="0" applyBorder="0" applyAlignment="0" applyProtection="0"/>
    <xf numFmtId="0" fontId="32" fillId="26" borderId="0" applyNumberFormat="0" applyBorder="0" applyAlignment="0" applyProtection="0"/>
    <xf numFmtId="0" fontId="6" fillId="18" borderId="0" applyNumberFormat="0" applyBorder="0" applyAlignment="0" applyProtection="0"/>
    <xf numFmtId="0" fontId="32" fillId="27" borderId="0" applyNumberFormat="0" applyBorder="0" applyAlignment="0" applyProtection="0"/>
    <xf numFmtId="0" fontId="6" fillId="28" borderId="0" applyNumberFormat="0" applyBorder="0" applyAlignment="0" applyProtection="0"/>
    <xf numFmtId="0" fontId="32" fillId="29" borderId="0" applyNumberFormat="0" applyBorder="0" applyAlignment="0" applyProtection="0"/>
    <xf numFmtId="0" fontId="6" fillId="30" borderId="0" applyNumberFormat="0" applyBorder="0" applyAlignment="0" applyProtection="0"/>
    <xf numFmtId="0" fontId="32" fillId="31" borderId="0" applyNumberFormat="0" applyBorder="0" applyAlignment="0" applyProtection="0"/>
    <xf numFmtId="0" fontId="6" fillId="32" borderId="0" applyNumberFormat="0" applyBorder="0" applyAlignment="0" applyProtection="0"/>
    <xf numFmtId="0" fontId="32" fillId="33" borderId="0" applyNumberFormat="0" applyBorder="0" applyAlignment="0" applyProtection="0"/>
    <xf numFmtId="0" fontId="6" fillId="24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32" borderId="0" applyNumberFormat="0" applyBorder="0" applyAlignment="0" applyProtection="0"/>
    <xf numFmtId="0" fontId="18" fillId="0" borderId="0">
      <alignment/>
      <protection/>
    </xf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28" borderId="0" applyNumberFormat="0" applyBorder="0" applyAlignment="0" applyProtection="0"/>
    <xf numFmtId="0" fontId="6" fillId="30" borderId="0" applyNumberFormat="0" applyBorder="0" applyAlignment="0" applyProtection="0"/>
    <xf numFmtId="0" fontId="6" fillId="43" borderId="0" applyNumberFormat="0" applyBorder="0" applyAlignment="0" applyProtection="0"/>
    <xf numFmtId="0" fontId="7" fillId="12" borderId="1" applyNumberFormat="0" applyAlignment="0" applyProtection="0"/>
    <xf numFmtId="0" fontId="34" fillId="44" borderId="2" applyNumberFormat="0" applyAlignment="0" applyProtection="0"/>
    <xf numFmtId="0" fontId="35" fillId="45" borderId="3" applyNumberFormat="0" applyAlignment="0" applyProtection="0"/>
    <xf numFmtId="0" fontId="36" fillId="45" borderId="2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37" fillId="0" borderId="4" applyNumberFormat="0" applyFill="0" applyAlignment="0" applyProtection="0"/>
    <xf numFmtId="0" fontId="20" fillId="0" borderId="5" applyNumberFormat="0" applyFill="0" applyAlignment="0" applyProtection="0"/>
    <xf numFmtId="0" fontId="38" fillId="0" borderId="6" applyNumberFormat="0" applyFill="0" applyAlignment="0" applyProtection="0"/>
    <xf numFmtId="0" fontId="21" fillId="0" borderId="7" applyNumberFormat="0" applyFill="0" applyAlignment="0" applyProtection="0"/>
    <xf numFmtId="0" fontId="39" fillId="0" borderId="8" applyNumberFormat="0" applyFill="0" applyAlignment="0" applyProtection="0"/>
    <xf numFmtId="0" fontId="22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5" fillId="0" borderId="10" applyNumberFormat="0" applyFill="0" applyAlignment="0" applyProtection="0"/>
    <xf numFmtId="0" fontId="40" fillId="0" borderId="11" applyNumberFormat="0" applyFill="0" applyAlignment="0" applyProtection="0"/>
    <xf numFmtId="0" fontId="11" fillId="46" borderId="12" applyNumberFormat="0" applyAlignment="0" applyProtection="0"/>
    <xf numFmtId="0" fontId="41" fillId="47" borderId="13" applyNumberFormat="0" applyAlignment="0" applyProtection="0"/>
    <xf numFmtId="0" fontId="2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9" fillId="49" borderId="1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44" fillId="50" borderId="0" applyNumberFormat="0" applyBorder="0" applyAlignment="0" applyProtection="0"/>
    <xf numFmtId="0" fontId="13" fillId="4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5" fillId="52" borderId="16" applyNumberFormat="0" applyFont="0" applyAlignment="0" applyProtection="0"/>
    <xf numFmtId="0" fontId="18" fillId="52" borderId="16" applyNumberFormat="0" applyFont="0" applyAlignment="0" applyProtection="0"/>
    <xf numFmtId="9" fontId="0" fillId="0" borderId="0" applyFont="0" applyFill="0" applyBorder="0" applyAlignment="0" applyProtection="0"/>
    <xf numFmtId="0" fontId="8" fillId="49" borderId="17" applyNumberFormat="0" applyAlignment="0" applyProtection="0"/>
    <xf numFmtId="0" fontId="46" fillId="0" borderId="18" applyNumberFormat="0" applyFill="0" applyAlignment="0" applyProtection="0"/>
    <xf numFmtId="0" fontId="12" fillId="53" borderId="0" applyNumberFormat="0" applyBorder="0" applyAlignment="0" applyProtection="0"/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5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180" fontId="1" fillId="55" borderId="19" xfId="0" applyNumberFormat="1" applyFont="1" applyFill="1" applyBorder="1" applyAlignment="1">
      <alignment vertical="center" wrapText="1"/>
    </xf>
    <xf numFmtId="180" fontId="0" fillId="0" borderId="19" xfId="0" applyNumberForma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/>
    </xf>
    <xf numFmtId="4" fontId="1" fillId="55" borderId="19" xfId="0" applyNumberFormat="1" applyFont="1" applyFill="1" applyBorder="1" applyAlignment="1">
      <alignment vertical="center"/>
    </xf>
    <xf numFmtId="0" fontId="0" fillId="55" borderId="19" xfId="0" applyFill="1" applyBorder="1" applyAlignment="1">
      <alignment vertical="center"/>
    </xf>
    <xf numFmtId="4" fontId="1" fillId="55" borderId="19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/>
    </xf>
    <xf numFmtId="0" fontId="26" fillId="0" borderId="19" xfId="122" applyFont="1" applyBorder="1" applyAlignment="1">
      <alignment horizontal="center" vertical="center" wrapText="1"/>
      <protection/>
    </xf>
    <xf numFmtId="0" fontId="27" fillId="0" borderId="19" xfId="122" applyFont="1" applyBorder="1" applyAlignment="1">
      <alignment horizontal="center" vertical="center" wrapText="1"/>
      <protection/>
    </xf>
    <xf numFmtId="0" fontId="18" fillId="0" borderId="19" xfId="122" applyBorder="1" applyAlignment="1">
      <alignment horizontal="center" vertical="center"/>
      <protection/>
    </xf>
    <xf numFmtId="0" fontId="18" fillId="0" borderId="19" xfId="122" applyBorder="1" applyAlignment="1">
      <alignment vertical="center" wrapText="1"/>
      <protection/>
    </xf>
    <xf numFmtId="4" fontId="18" fillId="0" borderId="19" xfId="122" applyNumberFormat="1" applyBorder="1" applyAlignment="1">
      <alignment vertical="center"/>
      <protection/>
    </xf>
    <xf numFmtId="0" fontId="26" fillId="55" borderId="19" xfId="122" applyFont="1" applyFill="1" applyBorder="1" applyAlignment="1">
      <alignment horizontal="center" vertical="center"/>
      <protection/>
    </xf>
    <xf numFmtId="0" fontId="26" fillId="55" borderId="19" xfId="122" applyFont="1" applyFill="1" applyBorder="1" applyAlignment="1">
      <alignment vertical="center" wrapText="1"/>
      <protection/>
    </xf>
    <xf numFmtId="4" fontId="26" fillId="55" borderId="19" xfId="122" applyNumberFormat="1" applyFont="1" applyFill="1" applyBorder="1" applyAlignment="1">
      <alignment vertical="center"/>
      <protection/>
    </xf>
    <xf numFmtId="0" fontId="26" fillId="0" borderId="19" xfId="122" applyFont="1" applyBorder="1" applyAlignment="1">
      <alignment horizontal="center" vertical="center"/>
      <protection/>
    </xf>
    <xf numFmtId="0" fontId="26" fillId="0" borderId="19" xfId="122" applyFont="1" applyBorder="1" applyAlignment="1">
      <alignment vertical="center" wrapText="1"/>
      <protection/>
    </xf>
    <xf numFmtId="4" fontId="26" fillId="0" borderId="19" xfId="122" applyNumberFormat="1" applyFont="1" applyBorder="1" applyAlignment="1">
      <alignment vertical="center"/>
      <protection/>
    </xf>
    <xf numFmtId="0" fontId="26" fillId="0" borderId="19" xfId="122" applyFont="1" applyFill="1" applyBorder="1" applyAlignment="1">
      <alignment horizontal="center" vertical="center" wrapText="1"/>
      <protection/>
    </xf>
    <xf numFmtId="0" fontId="27" fillId="0" borderId="19" xfId="122" applyFont="1" applyFill="1" applyBorder="1" applyAlignment="1">
      <alignment horizontal="center" vertical="center" wrapText="1"/>
      <protection/>
    </xf>
    <xf numFmtId="4" fontId="18" fillId="0" borderId="19" xfId="122" applyNumberFormat="1" applyFill="1" applyBorder="1" applyAlignment="1">
      <alignment vertical="center"/>
      <protection/>
    </xf>
    <xf numFmtId="4" fontId="26" fillId="0" borderId="19" xfId="122" applyNumberFormat="1" applyFont="1" applyFill="1" applyBorder="1" applyAlignment="1">
      <alignment vertical="center"/>
      <protection/>
    </xf>
    <xf numFmtId="0" fontId="3" fillId="0" borderId="0" xfId="121" applyFont="1" applyAlignment="1">
      <alignment horizontal="left"/>
      <protection/>
    </xf>
    <xf numFmtId="0" fontId="4" fillId="0" borderId="0" xfId="121" applyFont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0" xfId="0" applyFont="1" applyAlignment="1">
      <alignment horizontal="center"/>
    </xf>
  </cellXfs>
  <cellStyles count="128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2" xfId="104"/>
    <cellStyle name="Заголовок 2 2" xfId="105"/>
    <cellStyle name="Заголовок 3" xfId="106"/>
    <cellStyle name="Заголовок 3 2" xfId="107"/>
    <cellStyle name="Заголовок 4" xfId="108"/>
    <cellStyle name="Заголовок 4 2" xfId="109"/>
    <cellStyle name="Звичайний 2" xfId="110"/>
    <cellStyle name="Звичайний 3" xfId="111"/>
    <cellStyle name="Зв'язана клітинка" xfId="112"/>
    <cellStyle name="Итог" xfId="113"/>
    <cellStyle name="Контрольна клітинка" xfId="114"/>
    <cellStyle name="Контрольная ячейка" xfId="115"/>
    <cellStyle name="Назва" xfId="116"/>
    <cellStyle name="Название" xfId="117"/>
    <cellStyle name="Нейтральный" xfId="118"/>
    <cellStyle name="Обчислення" xfId="119"/>
    <cellStyle name="Обычный 2" xfId="120"/>
    <cellStyle name="Обычный_3" xfId="121"/>
    <cellStyle name="Обычный_shabl_dod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ечание 2" xfId="129"/>
    <cellStyle name="Примітка" xfId="130"/>
    <cellStyle name="Percent" xfId="131"/>
    <cellStyle name="Результат" xfId="132"/>
    <cellStyle name="Связанная ячейка" xfId="133"/>
    <cellStyle name="Середній" xfId="134"/>
    <cellStyle name="Стиль 1" xfId="135"/>
    <cellStyle name="Текст попередження" xfId="136"/>
    <cellStyle name="Текст пояснення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0" style="0" hidden="1" customWidth="1"/>
    <col min="3" max="3" width="42.375" style="0" customWidth="1"/>
    <col min="4" max="5" width="15.00390625" style="0" customWidth="1"/>
    <col min="6" max="7" width="13.375" style="0" customWidth="1"/>
    <col min="8" max="8" width="11.50390625" style="0" customWidth="1"/>
  </cols>
  <sheetData>
    <row r="1" s="17" customFormat="1" ht="18">
      <c r="F1" s="17" t="s">
        <v>197</v>
      </c>
    </row>
    <row r="2" s="17" customFormat="1" ht="18">
      <c r="F2" s="17" t="s">
        <v>198</v>
      </c>
    </row>
    <row r="3" s="17" customFormat="1" ht="18">
      <c r="F3" s="17" t="s">
        <v>205</v>
      </c>
    </row>
    <row r="4" spans="2:9" s="17" customFormat="1" ht="18">
      <c r="B4" s="41" t="s">
        <v>27</v>
      </c>
      <c r="C4" s="41"/>
      <c r="D4" s="41"/>
      <c r="E4" s="41"/>
      <c r="F4" s="41"/>
      <c r="G4" s="41"/>
      <c r="H4" s="41"/>
      <c r="I4" s="41"/>
    </row>
    <row r="5" spans="2:9" s="17" customFormat="1" ht="18">
      <c r="B5" s="41" t="s">
        <v>204</v>
      </c>
      <c r="C5" s="41"/>
      <c r="D5" s="41"/>
      <c r="E5" s="41"/>
      <c r="F5" s="41"/>
      <c r="G5" s="41"/>
      <c r="H5" s="41"/>
      <c r="I5" s="41"/>
    </row>
    <row r="6" spans="2:9" s="17" customFormat="1" ht="18">
      <c r="B6" s="41" t="s">
        <v>0</v>
      </c>
      <c r="C6" s="41"/>
      <c r="D6" s="41"/>
      <c r="E6" s="41"/>
      <c r="F6" s="41"/>
      <c r="G6" s="41"/>
      <c r="H6" s="41"/>
      <c r="I6" s="41"/>
    </row>
    <row r="7" spans="2:9" s="17" customFormat="1" ht="18">
      <c r="B7" s="15" t="s">
        <v>77</v>
      </c>
      <c r="C7" s="15"/>
      <c r="D7" s="16"/>
      <c r="E7" s="16"/>
      <c r="I7" s="18" t="s">
        <v>1</v>
      </c>
    </row>
    <row r="8" spans="1:9" ht="26.25">
      <c r="A8" s="42"/>
      <c r="B8" s="5" t="s">
        <v>79</v>
      </c>
      <c r="C8" s="22" t="s">
        <v>80</v>
      </c>
      <c r="D8" s="22" t="s">
        <v>29</v>
      </c>
      <c r="E8" s="22" t="s">
        <v>30</v>
      </c>
      <c r="F8" s="22" t="s">
        <v>31</v>
      </c>
      <c r="G8" s="23" t="s">
        <v>32</v>
      </c>
      <c r="H8" s="23" t="s">
        <v>33</v>
      </c>
      <c r="I8" s="23" t="s">
        <v>34</v>
      </c>
    </row>
    <row r="9" spans="1:9" ht="39">
      <c r="A9" s="42"/>
      <c r="B9" s="9" t="s">
        <v>147</v>
      </c>
      <c r="C9" s="10" t="s">
        <v>35</v>
      </c>
      <c r="D9" s="11">
        <v>53900265</v>
      </c>
      <c r="E9" s="11">
        <v>53900265</v>
      </c>
      <c r="F9" s="11">
        <v>12300000</v>
      </c>
      <c r="G9" s="11">
        <v>11492549.11</v>
      </c>
      <c r="H9" s="12">
        <v>-807450.8900000006</v>
      </c>
      <c r="I9" s="12">
        <v>93.43535861788618</v>
      </c>
    </row>
    <row r="10" spans="1:9" ht="66">
      <c r="A10" s="6"/>
      <c r="B10" s="9" t="s">
        <v>148</v>
      </c>
      <c r="C10" s="10" t="s">
        <v>36</v>
      </c>
      <c r="D10" s="11">
        <v>1200320</v>
      </c>
      <c r="E10" s="11">
        <v>1200320</v>
      </c>
      <c r="F10" s="11">
        <v>300000</v>
      </c>
      <c r="G10" s="11">
        <v>1064233.55</v>
      </c>
      <c r="H10" s="12">
        <v>764233.55</v>
      </c>
      <c r="I10" s="12">
        <v>354.7445166666667</v>
      </c>
    </row>
    <row r="11" spans="1:9" ht="39">
      <c r="A11" s="6"/>
      <c r="B11" s="9" t="s">
        <v>149</v>
      </c>
      <c r="C11" s="10" t="s">
        <v>37</v>
      </c>
      <c r="D11" s="11">
        <v>17050000</v>
      </c>
      <c r="E11" s="11">
        <v>17050000</v>
      </c>
      <c r="F11" s="11">
        <v>300000</v>
      </c>
      <c r="G11" s="11">
        <v>1793986.02</v>
      </c>
      <c r="H11" s="12">
        <v>1493986.02</v>
      </c>
      <c r="I11" s="12">
        <v>597.99534</v>
      </c>
    </row>
    <row r="12" spans="1:9" ht="39">
      <c r="A12" s="6"/>
      <c r="B12" s="9" t="s">
        <v>150</v>
      </c>
      <c r="C12" s="10" t="s">
        <v>38</v>
      </c>
      <c r="D12" s="11">
        <v>490000</v>
      </c>
      <c r="E12" s="11">
        <v>490000</v>
      </c>
      <c r="F12" s="11">
        <v>30000</v>
      </c>
      <c r="G12" s="11">
        <v>166643.74</v>
      </c>
      <c r="H12" s="12">
        <v>136643.74</v>
      </c>
      <c r="I12" s="12">
        <v>555.4791333333333</v>
      </c>
    </row>
    <row r="13" spans="1:9" ht="26.25">
      <c r="A13" s="6"/>
      <c r="B13" s="9" t="s">
        <v>151</v>
      </c>
      <c r="C13" s="10" t="s">
        <v>39</v>
      </c>
      <c r="D13" s="11">
        <v>27300</v>
      </c>
      <c r="E13" s="11">
        <v>27300</v>
      </c>
      <c r="F13" s="11">
        <v>27300</v>
      </c>
      <c r="G13" s="11">
        <v>59220</v>
      </c>
      <c r="H13" s="12">
        <v>31920</v>
      </c>
      <c r="I13" s="12">
        <v>216.9230769230769</v>
      </c>
    </row>
    <row r="14" spans="1:9" ht="52.5">
      <c r="A14" s="6"/>
      <c r="B14" s="9" t="s">
        <v>152</v>
      </c>
      <c r="C14" s="10" t="s">
        <v>83</v>
      </c>
      <c r="D14" s="11">
        <v>405000</v>
      </c>
      <c r="E14" s="11">
        <v>405000</v>
      </c>
      <c r="F14" s="11">
        <v>113400</v>
      </c>
      <c r="G14" s="11">
        <v>114774.48</v>
      </c>
      <c r="H14" s="12">
        <v>1374.48</v>
      </c>
      <c r="I14" s="12">
        <v>101.21206349206349</v>
      </c>
    </row>
    <row r="15" spans="1:9" ht="66">
      <c r="A15" s="6"/>
      <c r="B15" s="9" t="s">
        <v>153</v>
      </c>
      <c r="C15" s="10" t="s">
        <v>84</v>
      </c>
      <c r="D15" s="11">
        <v>90200</v>
      </c>
      <c r="E15" s="11">
        <v>90200</v>
      </c>
      <c r="F15" s="11">
        <v>25000</v>
      </c>
      <c r="G15" s="11">
        <v>40317.8</v>
      </c>
      <c r="H15" s="12">
        <v>15317.8</v>
      </c>
      <c r="I15" s="12">
        <v>161.27120000000002</v>
      </c>
    </row>
    <row r="16" spans="1:9" ht="26.25">
      <c r="A16" s="6"/>
      <c r="B16" s="9" t="s">
        <v>199</v>
      </c>
      <c r="C16" s="10" t="s">
        <v>200</v>
      </c>
      <c r="D16" s="11">
        <v>4500</v>
      </c>
      <c r="E16" s="11">
        <v>4500</v>
      </c>
      <c r="F16" s="11">
        <v>0</v>
      </c>
      <c r="G16" s="11">
        <v>0</v>
      </c>
      <c r="H16" s="12">
        <v>0</v>
      </c>
      <c r="I16" s="12">
        <v>0</v>
      </c>
    </row>
    <row r="17" spans="1:9" ht="39">
      <c r="A17" s="6"/>
      <c r="B17" s="9" t="s">
        <v>154</v>
      </c>
      <c r="C17" s="10" t="s">
        <v>155</v>
      </c>
      <c r="D17" s="11">
        <v>2360</v>
      </c>
      <c r="E17" s="11">
        <v>2360</v>
      </c>
      <c r="F17" s="11">
        <v>580</v>
      </c>
      <c r="G17" s="11">
        <v>512.51</v>
      </c>
      <c r="H17" s="12">
        <v>-67.49</v>
      </c>
      <c r="I17" s="12">
        <v>88.36379310344827</v>
      </c>
    </row>
    <row r="18" spans="1:9" ht="12.75">
      <c r="A18" s="6"/>
      <c r="B18" s="9" t="s">
        <v>156</v>
      </c>
      <c r="C18" s="10" t="s">
        <v>40</v>
      </c>
      <c r="D18" s="11">
        <v>460000</v>
      </c>
      <c r="E18" s="11">
        <v>460000</v>
      </c>
      <c r="F18" s="11">
        <v>100000</v>
      </c>
      <c r="G18" s="11">
        <v>138035.54</v>
      </c>
      <c r="H18" s="12">
        <v>38035.54</v>
      </c>
      <c r="I18" s="12">
        <v>138.03554</v>
      </c>
    </row>
    <row r="19" spans="1:9" ht="12.75">
      <c r="A19" s="6"/>
      <c r="B19" s="9" t="s">
        <v>157</v>
      </c>
      <c r="C19" s="10" t="s">
        <v>40</v>
      </c>
      <c r="D19" s="11">
        <v>1600000</v>
      </c>
      <c r="E19" s="11">
        <v>1600000</v>
      </c>
      <c r="F19" s="11">
        <v>300000</v>
      </c>
      <c r="G19" s="11">
        <v>465088.91</v>
      </c>
      <c r="H19" s="12">
        <v>165088.91</v>
      </c>
      <c r="I19" s="12">
        <v>155.02963666666665</v>
      </c>
    </row>
    <row r="20" spans="1:9" ht="39">
      <c r="A20" s="6"/>
      <c r="B20" s="9" t="s">
        <v>158</v>
      </c>
      <c r="C20" s="10" t="s">
        <v>85</v>
      </c>
      <c r="D20" s="11">
        <v>1100000</v>
      </c>
      <c r="E20" s="11">
        <v>1100000</v>
      </c>
      <c r="F20" s="11">
        <v>150000</v>
      </c>
      <c r="G20" s="11">
        <v>108411.23</v>
      </c>
      <c r="H20" s="12">
        <v>-41588.77</v>
      </c>
      <c r="I20" s="12">
        <v>72.27415333333333</v>
      </c>
    </row>
    <row r="21" spans="1:9" ht="52.5">
      <c r="A21" s="6"/>
      <c r="B21" s="9" t="s">
        <v>159</v>
      </c>
      <c r="C21" s="10" t="s">
        <v>86</v>
      </c>
      <c r="D21" s="11">
        <v>7000</v>
      </c>
      <c r="E21" s="11">
        <v>7000</v>
      </c>
      <c r="F21" s="11">
        <v>2000</v>
      </c>
      <c r="G21" s="11">
        <v>2262</v>
      </c>
      <c r="H21" s="12">
        <v>262</v>
      </c>
      <c r="I21" s="12">
        <v>113.1</v>
      </c>
    </row>
    <row r="22" spans="1:9" ht="52.5">
      <c r="A22" s="6"/>
      <c r="B22" s="9" t="s">
        <v>160</v>
      </c>
      <c r="C22" s="10" t="s">
        <v>87</v>
      </c>
      <c r="D22" s="11">
        <v>260000</v>
      </c>
      <c r="E22" s="11">
        <v>260000</v>
      </c>
      <c r="F22" s="11">
        <v>0</v>
      </c>
      <c r="G22" s="11">
        <v>3033.79</v>
      </c>
      <c r="H22" s="12">
        <v>3033.79</v>
      </c>
      <c r="I22" s="12">
        <v>0</v>
      </c>
    </row>
    <row r="23" spans="1:9" ht="52.5">
      <c r="A23" s="6"/>
      <c r="B23" s="9" t="s">
        <v>161</v>
      </c>
      <c r="C23" s="10" t="s">
        <v>88</v>
      </c>
      <c r="D23" s="11">
        <v>260000</v>
      </c>
      <c r="E23" s="11">
        <v>260000</v>
      </c>
      <c r="F23" s="11">
        <v>0</v>
      </c>
      <c r="G23" s="11">
        <v>53167.73</v>
      </c>
      <c r="H23" s="12">
        <v>53167.73</v>
      </c>
      <c r="I23" s="12">
        <v>0</v>
      </c>
    </row>
    <row r="24" spans="1:9" ht="52.5">
      <c r="A24" s="6"/>
      <c r="B24" s="9" t="s">
        <v>162</v>
      </c>
      <c r="C24" s="10" t="s">
        <v>89</v>
      </c>
      <c r="D24" s="11">
        <v>1300000</v>
      </c>
      <c r="E24" s="11">
        <v>1300000</v>
      </c>
      <c r="F24" s="11">
        <v>90000</v>
      </c>
      <c r="G24" s="11">
        <v>159224.55</v>
      </c>
      <c r="H24" s="12">
        <v>69224.55</v>
      </c>
      <c r="I24" s="12">
        <v>176.91616666666664</v>
      </c>
    </row>
    <row r="25" spans="1:9" ht="12.75">
      <c r="A25" s="6"/>
      <c r="B25" s="9" t="s">
        <v>163</v>
      </c>
      <c r="C25" s="10" t="s">
        <v>90</v>
      </c>
      <c r="D25" s="11">
        <v>900000</v>
      </c>
      <c r="E25" s="11">
        <v>900000</v>
      </c>
      <c r="F25" s="11">
        <v>170000</v>
      </c>
      <c r="G25" s="11">
        <v>199957.46</v>
      </c>
      <c r="H25" s="12">
        <v>29957.46</v>
      </c>
      <c r="I25" s="12">
        <v>117.62203529411764</v>
      </c>
    </row>
    <row r="26" spans="1:9" ht="12.75">
      <c r="A26" s="6"/>
      <c r="B26" s="9" t="s">
        <v>164</v>
      </c>
      <c r="C26" s="10" t="s">
        <v>91</v>
      </c>
      <c r="D26" s="11">
        <v>4720000</v>
      </c>
      <c r="E26" s="11">
        <v>4720000</v>
      </c>
      <c r="F26" s="11">
        <v>1000000</v>
      </c>
      <c r="G26" s="11">
        <v>928628.53</v>
      </c>
      <c r="H26" s="12">
        <v>-71371.47</v>
      </c>
      <c r="I26" s="12">
        <v>92.862853</v>
      </c>
    </row>
    <row r="27" spans="1:9" ht="12.75">
      <c r="A27" s="6"/>
      <c r="B27" s="9" t="s">
        <v>165</v>
      </c>
      <c r="C27" s="10" t="s">
        <v>92</v>
      </c>
      <c r="D27" s="11">
        <v>2550000</v>
      </c>
      <c r="E27" s="11">
        <v>2550000</v>
      </c>
      <c r="F27" s="11">
        <v>3000</v>
      </c>
      <c r="G27" s="11">
        <v>23056.76</v>
      </c>
      <c r="H27" s="12">
        <v>20056.76</v>
      </c>
      <c r="I27" s="12">
        <v>768.5586666666667</v>
      </c>
    </row>
    <row r="28" spans="1:9" ht="12.75">
      <c r="A28" s="6"/>
      <c r="B28" s="9" t="s">
        <v>166</v>
      </c>
      <c r="C28" s="10" t="s">
        <v>93</v>
      </c>
      <c r="D28" s="11">
        <v>1300000</v>
      </c>
      <c r="E28" s="11">
        <v>1300000</v>
      </c>
      <c r="F28" s="11">
        <v>95000</v>
      </c>
      <c r="G28" s="11">
        <v>275711.94</v>
      </c>
      <c r="H28" s="12">
        <v>180711.94</v>
      </c>
      <c r="I28" s="12">
        <v>290.2230947368421</v>
      </c>
    </row>
    <row r="29" spans="1:9" ht="12.75">
      <c r="A29" s="6"/>
      <c r="B29" s="9" t="s">
        <v>167</v>
      </c>
      <c r="C29" s="10" t="s">
        <v>41</v>
      </c>
      <c r="D29" s="11">
        <v>70000</v>
      </c>
      <c r="E29" s="11">
        <v>70000</v>
      </c>
      <c r="F29" s="11">
        <v>11000</v>
      </c>
      <c r="G29" s="11">
        <v>20291.75</v>
      </c>
      <c r="H29" s="12">
        <v>9291.75</v>
      </c>
      <c r="I29" s="12">
        <v>184.47045454545454</v>
      </c>
    </row>
    <row r="30" spans="1:9" ht="12.75">
      <c r="A30" s="6"/>
      <c r="B30" s="9" t="s">
        <v>168</v>
      </c>
      <c r="C30" s="10" t="s">
        <v>42</v>
      </c>
      <c r="D30" s="11">
        <v>9500000</v>
      </c>
      <c r="E30" s="11">
        <v>9500000</v>
      </c>
      <c r="F30" s="11">
        <v>1500000</v>
      </c>
      <c r="G30" s="11">
        <v>2413646.56</v>
      </c>
      <c r="H30" s="12">
        <v>913646.56</v>
      </c>
      <c r="I30" s="12">
        <v>160.90977066666667</v>
      </c>
    </row>
    <row r="31" spans="1:9" ht="66">
      <c r="A31" s="6"/>
      <c r="B31" s="9" t="s">
        <v>169</v>
      </c>
      <c r="C31" s="10" t="s">
        <v>94</v>
      </c>
      <c r="D31" s="11">
        <v>7200000</v>
      </c>
      <c r="E31" s="11">
        <v>7200000</v>
      </c>
      <c r="F31" s="11">
        <v>1350000</v>
      </c>
      <c r="G31" s="11">
        <v>1347966.66</v>
      </c>
      <c r="H31" s="12">
        <v>-2033.3400000000838</v>
      </c>
      <c r="I31" s="12">
        <v>99.84938222222222</v>
      </c>
    </row>
    <row r="32" spans="1:9" ht="52.5">
      <c r="A32" s="6"/>
      <c r="B32" s="9" t="s">
        <v>170</v>
      </c>
      <c r="C32" s="10" t="s">
        <v>43</v>
      </c>
      <c r="D32" s="11">
        <v>70600</v>
      </c>
      <c r="E32" s="11">
        <v>70600</v>
      </c>
      <c r="F32" s="11">
        <v>20000</v>
      </c>
      <c r="G32" s="11">
        <v>72420</v>
      </c>
      <c r="H32" s="12">
        <v>52420</v>
      </c>
      <c r="I32" s="12">
        <v>362.1</v>
      </c>
    </row>
    <row r="33" spans="1:9" ht="12.75">
      <c r="A33" s="6"/>
      <c r="B33" s="9" t="s">
        <v>171</v>
      </c>
      <c r="C33" s="10" t="s">
        <v>45</v>
      </c>
      <c r="D33" s="11">
        <v>178580</v>
      </c>
      <c r="E33" s="11">
        <v>178580</v>
      </c>
      <c r="F33" s="11">
        <v>17000</v>
      </c>
      <c r="G33" s="11">
        <v>10552</v>
      </c>
      <c r="H33" s="12">
        <v>-6448</v>
      </c>
      <c r="I33" s="12">
        <v>62.070588235294125</v>
      </c>
    </row>
    <row r="34" spans="1:9" ht="52.5">
      <c r="A34" s="6"/>
      <c r="B34" s="9" t="s">
        <v>172</v>
      </c>
      <c r="C34" s="10" t="s">
        <v>95</v>
      </c>
      <c r="D34" s="11">
        <v>66400</v>
      </c>
      <c r="E34" s="11">
        <v>66400</v>
      </c>
      <c r="F34" s="11">
        <v>3000</v>
      </c>
      <c r="G34" s="11">
        <v>19583.5</v>
      </c>
      <c r="H34" s="12">
        <v>16583.5</v>
      </c>
      <c r="I34" s="12">
        <v>652.7833333333333</v>
      </c>
    </row>
    <row r="35" spans="1:9" ht="52.5">
      <c r="A35" s="6"/>
      <c r="B35" s="9" t="s">
        <v>173</v>
      </c>
      <c r="C35" s="10" t="s">
        <v>96</v>
      </c>
      <c r="D35" s="11">
        <v>40780</v>
      </c>
      <c r="E35" s="11">
        <v>40780</v>
      </c>
      <c r="F35" s="11">
        <v>13000</v>
      </c>
      <c r="G35" s="11">
        <v>19980</v>
      </c>
      <c r="H35" s="12">
        <v>6980</v>
      </c>
      <c r="I35" s="12">
        <v>153.69230769230768</v>
      </c>
    </row>
    <row r="36" spans="1:9" ht="26.25">
      <c r="A36" s="6"/>
      <c r="B36" s="9" t="s">
        <v>174</v>
      </c>
      <c r="C36" s="10" t="s">
        <v>46</v>
      </c>
      <c r="D36" s="11">
        <v>475000</v>
      </c>
      <c r="E36" s="11">
        <v>475000</v>
      </c>
      <c r="F36" s="11">
        <v>90000</v>
      </c>
      <c r="G36" s="11">
        <v>110507.86</v>
      </c>
      <c r="H36" s="12">
        <v>20507.86</v>
      </c>
      <c r="I36" s="12">
        <v>122.78651111111112</v>
      </c>
    </row>
    <row r="37" spans="1:9" ht="39">
      <c r="A37" s="6"/>
      <c r="B37" s="9" t="s">
        <v>175</v>
      </c>
      <c r="C37" s="10" t="s">
        <v>97</v>
      </c>
      <c r="D37" s="11">
        <v>467000</v>
      </c>
      <c r="E37" s="11">
        <v>467000</v>
      </c>
      <c r="F37" s="11">
        <v>90000</v>
      </c>
      <c r="G37" s="11">
        <v>81524.05</v>
      </c>
      <c r="H37" s="12">
        <v>-8475.95</v>
      </c>
      <c r="I37" s="12">
        <v>90.58227777777779</v>
      </c>
    </row>
    <row r="38" spans="1:9" ht="52.5">
      <c r="A38" s="6"/>
      <c r="B38" s="9" t="s">
        <v>176</v>
      </c>
      <c r="C38" s="10" t="s">
        <v>201</v>
      </c>
      <c r="D38" s="11">
        <v>270000</v>
      </c>
      <c r="E38" s="11">
        <v>270000</v>
      </c>
      <c r="F38" s="11">
        <v>50000</v>
      </c>
      <c r="G38" s="11">
        <v>101748.24</v>
      </c>
      <c r="H38" s="12">
        <v>51748.24</v>
      </c>
      <c r="I38" s="12">
        <v>203.49648</v>
      </c>
    </row>
    <row r="39" spans="1:9" ht="52.5">
      <c r="A39" s="6"/>
      <c r="B39" s="9" t="s">
        <v>177</v>
      </c>
      <c r="C39" s="10" t="s">
        <v>47</v>
      </c>
      <c r="D39" s="11">
        <v>1870</v>
      </c>
      <c r="E39" s="11">
        <v>1870</v>
      </c>
      <c r="F39" s="11">
        <v>340</v>
      </c>
      <c r="G39" s="11">
        <v>145.53</v>
      </c>
      <c r="H39" s="12">
        <v>-194.47</v>
      </c>
      <c r="I39" s="12">
        <v>42.80294117647059</v>
      </c>
    </row>
    <row r="40" spans="1:9" ht="39">
      <c r="A40" s="6"/>
      <c r="B40" s="9" t="s">
        <v>178</v>
      </c>
      <c r="C40" s="10" t="s">
        <v>48</v>
      </c>
      <c r="D40" s="11">
        <v>3340</v>
      </c>
      <c r="E40" s="11">
        <v>3340</v>
      </c>
      <c r="F40" s="11">
        <v>576</v>
      </c>
      <c r="G40" s="11">
        <v>374</v>
      </c>
      <c r="H40" s="12">
        <v>-202</v>
      </c>
      <c r="I40" s="12">
        <v>64.93055555555556</v>
      </c>
    </row>
    <row r="41" spans="1:9" ht="12.75">
      <c r="A41" s="6"/>
      <c r="B41" s="9" t="s">
        <v>179</v>
      </c>
      <c r="C41" s="10" t="s">
        <v>44</v>
      </c>
      <c r="D41" s="11">
        <v>230400</v>
      </c>
      <c r="E41" s="11">
        <v>230400</v>
      </c>
      <c r="F41" s="11">
        <v>300</v>
      </c>
      <c r="G41" s="11">
        <v>177316.53</v>
      </c>
      <c r="H41" s="12">
        <v>177016.53</v>
      </c>
      <c r="I41" s="12">
        <v>59105.51</v>
      </c>
    </row>
    <row r="42" spans="1:9" ht="92.25">
      <c r="A42" s="6"/>
      <c r="B42" s="9" t="s">
        <v>180</v>
      </c>
      <c r="C42" s="10" t="s">
        <v>81</v>
      </c>
      <c r="D42" s="11">
        <v>2690</v>
      </c>
      <c r="E42" s="11">
        <v>2690</v>
      </c>
      <c r="F42" s="11">
        <v>300</v>
      </c>
      <c r="G42" s="11">
        <v>796.7</v>
      </c>
      <c r="H42" s="12">
        <v>496.7</v>
      </c>
      <c r="I42" s="12">
        <v>265.56666666666666</v>
      </c>
    </row>
    <row r="43" spans="1:9" ht="78.75">
      <c r="A43" s="6"/>
      <c r="B43" s="9" t="s">
        <v>181</v>
      </c>
      <c r="C43" s="10" t="s">
        <v>49</v>
      </c>
      <c r="D43" s="11">
        <v>600</v>
      </c>
      <c r="E43" s="11">
        <v>600</v>
      </c>
      <c r="F43" s="11">
        <v>200</v>
      </c>
      <c r="G43" s="11">
        <v>500</v>
      </c>
      <c r="H43" s="12">
        <v>300</v>
      </c>
      <c r="I43" s="12">
        <v>250</v>
      </c>
    </row>
    <row r="44" spans="1:9" ht="12.75">
      <c r="A44" s="6"/>
      <c r="B44" s="9" t="s">
        <v>182</v>
      </c>
      <c r="C44" s="10" t="s">
        <v>98</v>
      </c>
      <c r="D44" s="11">
        <v>19894100</v>
      </c>
      <c r="E44" s="11">
        <v>19894100</v>
      </c>
      <c r="F44" s="11">
        <v>4973400</v>
      </c>
      <c r="G44" s="11">
        <v>4973400</v>
      </c>
      <c r="H44" s="12">
        <v>0</v>
      </c>
      <c r="I44" s="12">
        <v>100</v>
      </c>
    </row>
    <row r="45" spans="1:9" ht="26.25">
      <c r="A45" s="6"/>
      <c r="B45" s="9" t="s">
        <v>183</v>
      </c>
      <c r="C45" s="10" t="s">
        <v>99</v>
      </c>
      <c r="D45" s="11">
        <v>69842500</v>
      </c>
      <c r="E45" s="11">
        <v>69842500</v>
      </c>
      <c r="F45" s="11">
        <v>16133700</v>
      </c>
      <c r="G45" s="11">
        <v>16133700</v>
      </c>
      <c r="H45" s="12">
        <v>0</v>
      </c>
      <c r="I45" s="12">
        <v>100</v>
      </c>
    </row>
    <row r="46" spans="1:9" ht="66">
      <c r="A46" s="6"/>
      <c r="B46" s="9" t="s">
        <v>184</v>
      </c>
      <c r="C46" s="10" t="s">
        <v>76</v>
      </c>
      <c r="D46" s="11">
        <v>1503527</v>
      </c>
      <c r="E46" s="11">
        <v>1503527</v>
      </c>
      <c r="F46" s="11">
        <v>375879</v>
      </c>
      <c r="G46" s="11">
        <v>375879</v>
      </c>
      <c r="H46" s="12">
        <v>0</v>
      </c>
      <c r="I46" s="12">
        <v>100</v>
      </c>
    </row>
    <row r="47" spans="1:9" ht="92.25">
      <c r="A47" s="6"/>
      <c r="B47" s="9" t="s">
        <v>202</v>
      </c>
      <c r="C47" s="10" t="s">
        <v>203</v>
      </c>
      <c r="D47" s="11">
        <v>1974400</v>
      </c>
      <c r="E47" s="11">
        <v>1974400</v>
      </c>
      <c r="F47" s="11">
        <v>1184640</v>
      </c>
      <c r="G47" s="11">
        <v>1184640</v>
      </c>
      <c r="H47" s="12">
        <v>0</v>
      </c>
      <c r="I47" s="12">
        <v>100</v>
      </c>
    </row>
    <row r="48" spans="1:9" ht="39">
      <c r="A48" s="6"/>
      <c r="B48" s="9" t="s">
        <v>185</v>
      </c>
      <c r="C48" s="10" t="s">
        <v>100</v>
      </c>
      <c r="D48" s="11">
        <v>1483100</v>
      </c>
      <c r="E48" s="11">
        <v>1483100</v>
      </c>
      <c r="F48" s="11">
        <v>381150</v>
      </c>
      <c r="G48" s="11">
        <v>381150</v>
      </c>
      <c r="H48" s="12">
        <v>0</v>
      </c>
      <c r="I48" s="12">
        <v>100</v>
      </c>
    </row>
    <row r="49" spans="1:9" ht="52.5">
      <c r="A49" s="6"/>
      <c r="B49" s="9" t="s">
        <v>186</v>
      </c>
      <c r="C49" s="10" t="s">
        <v>82</v>
      </c>
      <c r="D49" s="11">
        <v>192202</v>
      </c>
      <c r="E49" s="11">
        <v>192202</v>
      </c>
      <c r="F49" s="11">
        <v>32085</v>
      </c>
      <c r="G49" s="11">
        <v>27877</v>
      </c>
      <c r="H49" s="12">
        <v>-4208</v>
      </c>
      <c r="I49" s="12">
        <v>86.88483715131682</v>
      </c>
    </row>
    <row r="50" spans="1:9" ht="12.75">
      <c r="A50" s="6"/>
      <c r="B50" s="13" t="s">
        <v>24</v>
      </c>
      <c r="C50" s="14" t="s">
        <v>187</v>
      </c>
      <c r="D50" s="12">
        <v>106204205</v>
      </c>
      <c r="E50" s="12">
        <v>106204205</v>
      </c>
      <c r="F50" s="12">
        <v>18151996</v>
      </c>
      <c r="G50" s="12">
        <v>21466169.030000005</v>
      </c>
      <c r="H50" s="12">
        <v>3314173.03</v>
      </c>
      <c r="I50" s="12">
        <v>118.25789863549994</v>
      </c>
    </row>
    <row r="51" spans="1:9" ht="12.75">
      <c r="A51" s="6"/>
      <c r="B51" s="13" t="s">
        <v>24</v>
      </c>
      <c r="C51" s="14" t="s">
        <v>25</v>
      </c>
      <c r="D51" s="12">
        <v>201094034</v>
      </c>
      <c r="E51" s="12">
        <v>201094034</v>
      </c>
      <c r="F51" s="12">
        <v>41232850</v>
      </c>
      <c r="G51" s="12">
        <v>44542815.03</v>
      </c>
      <c r="H51" s="12">
        <v>3309965.03</v>
      </c>
      <c r="I51" s="12">
        <v>108.02749514040384</v>
      </c>
    </row>
    <row r="52" ht="12.75">
      <c r="A52" s="6"/>
    </row>
    <row r="53" ht="12.75">
      <c r="A53" s="6"/>
    </row>
    <row r="54" spans="1:6" s="16" customFormat="1" ht="18">
      <c r="A54" s="21"/>
      <c r="B54" s="39" t="s">
        <v>221</v>
      </c>
      <c r="C54" s="40"/>
      <c r="D54" s="39" t="s">
        <v>222</v>
      </c>
      <c r="E54" s="40"/>
      <c r="F54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</sheetData>
  <sheetProtection/>
  <mergeCells count="4">
    <mergeCell ref="B4:I4"/>
    <mergeCell ref="B5:I5"/>
    <mergeCell ref="B6:I6"/>
    <mergeCell ref="A8:A9"/>
  </mergeCells>
  <printOptions/>
  <pageMargins left="0.32" right="0.21" top="0.24" bottom="0.25" header="0.21" footer="0.2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zoomScaleSheetLayoutView="100" zoomScalePageLayoutView="0" workbookViewId="0" topLeftCell="A13">
      <selection activeCell="B53" sqref="B53:F53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125" style="0" customWidth="1"/>
    <col min="4" max="4" width="13.625" style="0" customWidth="1"/>
    <col min="5" max="5" width="17.125" style="0" customWidth="1"/>
    <col min="6" max="6" width="16.125" style="0" customWidth="1"/>
    <col min="7" max="15" width="15.625" style="0" hidden="1" customWidth="1"/>
  </cols>
  <sheetData>
    <row r="1" s="17" customFormat="1" ht="18">
      <c r="D1" s="17" t="s">
        <v>197</v>
      </c>
    </row>
    <row r="2" s="17" customFormat="1" ht="18">
      <c r="D2" s="17" t="s">
        <v>198</v>
      </c>
    </row>
    <row r="3" s="17" customFormat="1" ht="18">
      <c r="D3" s="17" t="s">
        <v>205</v>
      </c>
    </row>
    <row r="4" spans="2:8" s="17" customFormat="1" ht="18">
      <c r="B4" s="41" t="s">
        <v>27</v>
      </c>
      <c r="C4" s="41"/>
      <c r="D4" s="41"/>
      <c r="E4" s="41"/>
      <c r="F4" s="41"/>
      <c r="G4" s="41"/>
      <c r="H4" s="41"/>
    </row>
    <row r="5" spans="2:11" s="17" customFormat="1" ht="18">
      <c r="B5" s="41" t="s">
        <v>204</v>
      </c>
      <c r="C5" s="41"/>
      <c r="D5" s="41"/>
      <c r="E5" s="41"/>
      <c r="F5" s="41"/>
      <c r="G5" s="41"/>
      <c r="H5" s="41"/>
      <c r="I5" s="41"/>
      <c r="J5" s="41"/>
      <c r="K5" s="41"/>
    </row>
    <row r="6" spans="1:11" s="17" customFormat="1" ht="18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7" customFormat="1" ht="18">
      <c r="A7" s="15" t="s">
        <v>75</v>
      </c>
      <c r="B7" s="19"/>
      <c r="C7" s="19"/>
      <c r="F7" s="18" t="s">
        <v>1</v>
      </c>
      <c r="K7" s="18" t="s">
        <v>1</v>
      </c>
    </row>
    <row r="8" spans="1:15" s="1" customFormat="1" ht="52.5">
      <c r="A8" s="24" t="s">
        <v>2</v>
      </c>
      <c r="B8" s="24" t="s">
        <v>3</v>
      </c>
      <c r="C8" s="24" t="s">
        <v>4</v>
      </c>
      <c r="D8" s="24" t="s">
        <v>5</v>
      </c>
      <c r="E8" s="24" t="s">
        <v>6</v>
      </c>
      <c r="F8" s="24" t="s">
        <v>8</v>
      </c>
      <c r="G8" s="2" t="s">
        <v>7</v>
      </c>
      <c r="H8" s="2" t="s">
        <v>9</v>
      </c>
      <c r="I8" s="2" t="s">
        <v>10</v>
      </c>
      <c r="J8" s="2" t="s">
        <v>11</v>
      </c>
      <c r="K8" s="2" t="s">
        <v>12</v>
      </c>
      <c r="L8" s="2" t="s">
        <v>13</v>
      </c>
      <c r="M8" s="2" t="s">
        <v>14</v>
      </c>
      <c r="N8" s="2" t="s">
        <v>15</v>
      </c>
      <c r="O8" s="2" t="s">
        <v>16</v>
      </c>
    </row>
    <row r="9" spans="1:15" ht="12.75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3">
        <v>0</v>
      </c>
      <c r="H9" s="3">
        <v>2294323.48</v>
      </c>
      <c r="I9" s="3">
        <v>0</v>
      </c>
      <c r="J9" s="3">
        <f aca="true" t="shared" si="0" ref="J9:J42">E9-F9</f>
        <v>-1</v>
      </c>
      <c r="K9" s="3">
        <f aca="true" t="shared" si="1" ref="K9:K42">D9-F9</f>
        <v>-2</v>
      </c>
      <c r="L9" s="3">
        <f aca="true" t="shared" si="2" ref="L9:L42">IF(E9=0,0,(F9/E9)*100)</f>
        <v>120</v>
      </c>
      <c r="M9" s="3" t="e">
        <f>D9-#REF!</f>
        <v>#REF!</v>
      </c>
      <c r="N9" s="3" t="e">
        <f>E9-#REF!</f>
        <v>#REF!</v>
      </c>
      <c r="O9" s="3" t="e">
        <f>IF(E9=0,0,(#REF!/E9)*100)</f>
        <v>#REF!</v>
      </c>
    </row>
    <row r="10" spans="1:15" ht="12.75">
      <c r="A10" s="32" t="s">
        <v>17</v>
      </c>
      <c r="B10" s="33" t="s">
        <v>18</v>
      </c>
      <c r="C10" s="34">
        <v>51018966</v>
      </c>
      <c r="D10" s="34">
        <v>51218966</v>
      </c>
      <c r="E10" s="34">
        <v>10966539.48</v>
      </c>
      <c r="F10" s="34">
        <v>10919691.35</v>
      </c>
      <c r="G10" s="4">
        <v>0</v>
      </c>
      <c r="H10" s="4">
        <v>1462583.91</v>
      </c>
      <c r="I10" s="4">
        <v>0</v>
      </c>
      <c r="J10" s="4">
        <f t="shared" si="0"/>
        <v>46848.13000000082</v>
      </c>
      <c r="K10" s="4">
        <f t="shared" si="1"/>
        <v>40299274.65</v>
      </c>
      <c r="L10" s="4">
        <f t="shared" si="2"/>
        <v>99.5728084498721</v>
      </c>
      <c r="M10" s="4" t="e">
        <f>D10-#REF!</f>
        <v>#REF!</v>
      </c>
      <c r="N10" s="4" t="e">
        <f>E10-#REF!</f>
        <v>#REF!</v>
      </c>
      <c r="O10" s="4" t="e">
        <f>IF(E10=0,0,(#REF!/E10)*100)</f>
        <v>#REF!</v>
      </c>
    </row>
    <row r="11" spans="1:15" ht="52.5">
      <c r="A11" s="26" t="s">
        <v>104</v>
      </c>
      <c r="B11" s="27" t="s">
        <v>19</v>
      </c>
      <c r="C11" s="28">
        <v>22754430</v>
      </c>
      <c r="D11" s="28">
        <v>22754430</v>
      </c>
      <c r="E11" s="28">
        <v>4183889.51</v>
      </c>
      <c r="F11" s="28">
        <v>4155874.51</v>
      </c>
      <c r="G11" s="4">
        <v>0</v>
      </c>
      <c r="H11" s="4">
        <v>46329.38</v>
      </c>
      <c r="I11" s="4">
        <v>0</v>
      </c>
      <c r="J11" s="4">
        <f t="shared" si="0"/>
        <v>28015</v>
      </c>
      <c r="K11" s="4">
        <f t="shared" si="1"/>
        <v>18598555.490000002</v>
      </c>
      <c r="L11" s="4">
        <f t="shared" si="2"/>
        <v>99.33040774778968</v>
      </c>
      <c r="M11" s="4" t="e">
        <f>D11-#REF!</f>
        <v>#REF!</v>
      </c>
      <c r="N11" s="4" t="e">
        <f>E11-#REF!</f>
        <v>#REF!</v>
      </c>
      <c r="O11" s="4" t="e">
        <f>IF(E11=0,0,(#REF!/E11)*100)</f>
        <v>#REF!</v>
      </c>
    </row>
    <row r="12" spans="1:15" ht="12.75">
      <c r="A12" s="26" t="s">
        <v>105</v>
      </c>
      <c r="B12" s="27" t="s">
        <v>57</v>
      </c>
      <c r="C12" s="28">
        <v>519600</v>
      </c>
      <c r="D12" s="28">
        <v>519600</v>
      </c>
      <c r="E12" s="28">
        <v>56853.04</v>
      </c>
      <c r="F12" s="28">
        <v>56811.82</v>
      </c>
      <c r="G12" s="4">
        <v>0</v>
      </c>
      <c r="H12" s="4">
        <v>112189.48</v>
      </c>
      <c r="I12" s="4">
        <v>0</v>
      </c>
      <c r="J12" s="4">
        <f t="shared" si="0"/>
        <v>41.220000000001164</v>
      </c>
      <c r="K12" s="4">
        <f t="shared" si="1"/>
        <v>462788.18</v>
      </c>
      <c r="L12" s="4">
        <f t="shared" si="2"/>
        <v>99.9274972807083</v>
      </c>
      <c r="M12" s="4" t="e">
        <f>D12-#REF!</f>
        <v>#REF!</v>
      </c>
      <c r="N12" s="4" t="e">
        <f>E12-#REF!</f>
        <v>#REF!</v>
      </c>
      <c r="O12" s="4" t="e">
        <f>IF(E12=0,0,(#REF!/E12)*100)</f>
        <v>#REF!</v>
      </c>
    </row>
    <row r="13" spans="1:15" ht="26.25">
      <c r="A13" s="26" t="s">
        <v>106</v>
      </c>
      <c r="B13" s="27" t="s">
        <v>107</v>
      </c>
      <c r="C13" s="28">
        <v>5485719</v>
      </c>
      <c r="D13" s="28">
        <v>5485719</v>
      </c>
      <c r="E13" s="28">
        <v>1268401.57</v>
      </c>
      <c r="F13" s="28">
        <v>1268401.57</v>
      </c>
      <c r="G13" s="4">
        <v>0</v>
      </c>
      <c r="H13" s="4">
        <v>51577.53</v>
      </c>
      <c r="I13" s="4">
        <v>0</v>
      </c>
      <c r="J13" s="4">
        <f t="shared" si="0"/>
        <v>0</v>
      </c>
      <c r="K13" s="4">
        <f t="shared" si="1"/>
        <v>4217317.43</v>
      </c>
      <c r="L13" s="4">
        <f t="shared" si="2"/>
        <v>100</v>
      </c>
      <c r="M13" s="4" t="e">
        <f>D13-#REF!</f>
        <v>#REF!</v>
      </c>
      <c r="N13" s="4" t="e">
        <f>E13-#REF!</f>
        <v>#REF!</v>
      </c>
      <c r="O13" s="4" t="e">
        <f>IF(E13=0,0,(#REF!/E13)*100)</f>
        <v>#REF!</v>
      </c>
    </row>
    <row r="14" spans="1:15" ht="39">
      <c r="A14" s="26" t="s">
        <v>108</v>
      </c>
      <c r="B14" s="27" t="s">
        <v>58</v>
      </c>
      <c r="C14" s="28">
        <v>2645397</v>
      </c>
      <c r="D14" s="28">
        <v>2645397</v>
      </c>
      <c r="E14" s="28">
        <v>634457</v>
      </c>
      <c r="F14" s="28">
        <v>615665.09</v>
      </c>
      <c r="G14" s="4">
        <v>0</v>
      </c>
      <c r="H14" s="4">
        <v>0</v>
      </c>
      <c r="I14" s="4">
        <v>0</v>
      </c>
      <c r="J14" s="4">
        <f t="shared" si="0"/>
        <v>18791.910000000033</v>
      </c>
      <c r="K14" s="4">
        <f t="shared" si="1"/>
        <v>2029731.9100000001</v>
      </c>
      <c r="L14" s="4">
        <f t="shared" si="2"/>
        <v>97.03811132984583</v>
      </c>
      <c r="M14" s="4" t="e">
        <f>D14-#REF!</f>
        <v>#REF!</v>
      </c>
      <c r="N14" s="4" t="e">
        <f>E14-#REF!</f>
        <v>#REF!</v>
      </c>
      <c r="O14" s="4" t="e">
        <f>IF(E14=0,0,(#REF!/E14)*100)</f>
        <v>#REF!</v>
      </c>
    </row>
    <row r="15" spans="1:15" ht="39">
      <c r="A15" s="26" t="s">
        <v>109</v>
      </c>
      <c r="B15" s="27" t="s">
        <v>59</v>
      </c>
      <c r="C15" s="28">
        <v>50000</v>
      </c>
      <c r="D15" s="28">
        <v>50000</v>
      </c>
      <c r="E15" s="28">
        <v>11869.39</v>
      </c>
      <c r="F15" s="28">
        <v>11869.39</v>
      </c>
      <c r="G15" s="4">
        <v>0</v>
      </c>
      <c r="H15" s="4">
        <v>236164.87</v>
      </c>
      <c r="I15" s="4">
        <v>0</v>
      </c>
      <c r="J15" s="4">
        <f t="shared" si="0"/>
        <v>0</v>
      </c>
      <c r="K15" s="4">
        <f t="shared" si="1"/>
        <v>38130.61</v>
      </c>
      <c r="L15" s="4">
        <f t="shared" si="2"/>
        <v>100</v>
      </c>
      <c r="M15" s="4" t="e">
        <f>D15-#REF!</f>
        <v>#REF!</v>
      </c>
      <c r="N15" s="4" t="e">
        <f>E15-#REF!</f>
        <v>#REF!</v>
      </c>
      <c r="O15" s="4" t="e">
        <f>IF(E15=0,0,(#REF!/E15)*100)</f>
        <v>#REF!</v>
      </c>
    </row>
    <row r="16" spans="1:15" ht="52.5">
      <c r="A16" s="26" t="s">
        <v>110</v>
      </c>
      <c r="B16" s="27" t="s">
        <v>20</v>
      </c>
      <c r="C16" s="28">
        <v>10659047</v>
      </c>
      <c r="D16" s="28">
        <v>10659047</v>
      </c>
      <c r="E16" s="28">
        <v>2189168.15</v>
      </c>
      <c r="F16" s="28">
        <v>2189168.15</v>
      </c>
      <c r="G16" s="4">
        <v>0</v>
      </c>
      <c r="H16" s="4">
        <v>0</v>
      </c>
      <c r="I16" s="4">
        <v>0</v>
      </c>
      <c r="J16" s="4">
        <f t="shared" si="0"/>
        <v>0</v>
      </c>
      <c r="K16" s="4">
        <f t="shared" si="1"/>
        <v>8469878.85</v>
      </c>
      <c r="L16" s="4">
        <f t="shared" si="2"/>
        <v>100</v>
      </c>
      <c r="M16" s="4" t="e">
        <f>D16-#REF!</f>
        <v>#REF!</v>
      </c>
      <c r="N16" s="4" t="e">
        <f>E16-#REF!</f>
        <v>#REF!</v>
      </c>
      <c r="O16" s="4" t="e">
        <f>IF(E16=0,0,(#REF!/E16)*100)</f>
        <v>#REF!</v>
      </c>
    </row>
    <row r="17" spans="1:15" ht="26.25">
      <c r="A17" s="26" t="s">
        <v>111</v>
      </c>
      <c r="B17" s="27" t="s">
        <v>60</v>
      </c>
      <c r="C17" s="28">
        <v>300000</v>
      </c>
      <c r="D17" s="28">
        <v>300000</v>
      </c>
      <c r="E17" s="28">
        <v>172500</v>
      </c>
      <c r="F17" s="28">
        <v>172500</v>
      </c>
      <c r="G17" s="4">
        <v>0</v>
      </c>
      <c r="H17" s="4">
        <v>21300</v>
      </c>
      <c r="I17" s="4">
        <v>0</v>
      </c>
      <c r="J17" s="4">
        <f t="shared" si="0"/>
        <v>0</v>
      </c>
      <c r="K17" s="4">
        <f t="shared" si="1"/>
        <v>127500</v>
      </c>
      <c r="L17" s="4">
        <f t="shared" si="2"/>
        <v>100</v>
      </c>
      <c r="M17" s="4" t="e">
        <f>D17-#REF!</f>
        <v>#REF!</v>
      </c>
      <c r="N17" s="4" t="e">
        <f>E17-#REF!</f>
        <v>#REF!</v>
      </c>
      <c r="O17" s="4" t="e">
        <f>IF(E17=0,0,(#REF!/E17)*100)</f>
        <v>#REF!</v>
      </c>
    </row>
    <row r="18" spans="1:15" ht="26.25">
      <c r="A18" s="26" t="s">
        <v>112</v>
      </c>
      <c r="B18" s="27" t="s">
        <v>61</v>
      </c>
      <c r="C18" s="28">
        <v>1400000</v>
      </c>
      <c r="D18" s="28">
        <v>1400000</v>
      </c>
      <c r="E18" s="28">
        <v>272170</v>
      </c>
      <c r="F18" s="28">
        <v>272170</v>
      </c>
      <c r="G18" s="4">
        <v>0</v>
      </c>
      <c r="H18" s="4">
        <v>0</v>
      </c>
      <c r="I18" s="4">
        <v>0</v>
      </c>
      <c r="J18" s="4">
        <f t="shared" si="0"/>
        <v>0</v>
      </c>
      <c r="K18" s="4">
        <f t="shared" si="1"/>
        <v>1127830</v>
      </c>
      <c r="L18" s="4">
        <f t="shared" si="2"/>
        <v>100</v>
      </c>
      <c r="M18" s="4" t="e">
        <f>D18-#REF!</f>
        <v>#REF!</v>
      </c>
      <c r="N18" s="4" t="e">
        <f>E18-#REF!</f>
        <v>#REF!</v>
      </c>
      <c r="O18" s="4" t="e">
        <f>IF(E18=0,0,(#REF!/E18)*100)</f>
        <v>#REF!</v>
      </c>
    </row>
    <row r="19" spans="1:15" ht="12.75">
      <c r="A19" s="26" t="s">
        <v>113</v>
      </c>
      <c r="B19" s="27" t="s">
        <v>62</v>
      </c>
      <c r="C19" s="28">
        <v>3500000</v>
      </c>
      <c r="D19" s="28">
        <v>3500000</v>
      </c>
      <c r="E19" s="28">
        <v>1494529</v>
      </c>
      <c r="F19" s="28">
        <v>1494529</v>
      </c>
      <c r="G19" s="4">
        <v>0</v>
      </c>
      <c r="H19" s="4">
        <v>354597.3</v>
      </c>
      <c r="I19" s="4">
        <v>0</v>
      </c>
      <c r="J19" s="4">
        <f t="shared" si="0"/>
        <v>0</v>
      </c>
      <c r="K19" s="4">
        <f t="shared" si="1"/>
        <v>2005471</v>
      </c>
      <c r="L19" s="4">
        <f t="shared" si="2"/>
        <v>100</v>
      </c>
      <c r="M19" s="4" t="e">
        <f>D19-#REF!</f>
        <v>#REF!</v>
      </c>
      <c r="N19" s="4" t="e">
        <f>E19-#REF!</f>
        <v>#REF!</v>
      </c>
      <c r="O19" s="4" t="e">
        <f>IF(E19=0,0,(#REF!/E19)*100)</f>
        <v>#REF!</v>
      </c>
    </row>
    <row r="20" spans="1:15" ht="12.75">
      <c r="A20" s="26" t="s">
        <v>210</v>
      </c>
      <c r="B20" s="27" t="s">
        <v>211</v>
      </c>
      <c r="C20" s="28">
        <v>96800</v>
      </c>
      <c r="D20" s="28">
        <v>96800</v>
      </c>
      <c r="E20" s="28">
        <v>0</v>
      </c>
      <c r="F20" s="28">
        <v>0</v>
      </c>
      <c r="G20" s="4">
        <v>0</v>
      </c>
      <c r="H20" s="4">
        <v>8000</v>
      </c>
      <c r="I20" s="4">
        <v>0</v>
      </c>
      <c r="J20" s="4">
        <f t="shared" si="0"/>
        <v>0</v>
      </c>
      <c r="K20" s="4">
        <f t="shared" si="1"/>
        <v>96800</v>
      </c>
      <c r="L20" s="4">
        <f t="shared" si="2"/>
        <v>0</v>
      </c>
      <c r="M20" s="4" t="e">
        <f>D20-#REF!</f>
        <v>#REF!</v>
      </c>
      <c r="N20" s="4" t="e">
        <f>E20-#REF!</f>
        <v>#REF!</v>
      </c>
      <c r="O20" s="4">
        <f>IF(E20=0,0,(#REF!/E20)*100)</f>
        <v>0</v>
      </c>
    </row>
    <row r="21" spans="1:15" ht="26.25">
      <c r="A21" s="26" t="s">
        <v>212</v>
      </c>
      <c r="B21" s="27" t="s">
        <v>213</v>
      </c>
      <c r="C21" s="28">
        <v>105752</v>
      </c>
      <c r="D21" s="28">
        <v>105752</v>
      </c>
      <c r="E21" s="28">
        <v>0</v>
      </c>
      <c r="F21" s="28">
        <v>0</v>
      </c>
      <c r="G21" s="4">
        <v>0</v>
      </c>
      <c r="H21" s="4">
        <v>0</v>
      </c>
      <c r="I21" s="4">
        <v>0</v>
      </c>
      <c r="J21" s="4">
        <f t="shared" si="0"/>
        <v>0</v>
      </c>
      <c r="K21" s="4">
        <f t="shared" si="1"/>
        <v>105752</v>
      </c>
      <c r="L21" s="4">
        <f t="shared" si="2"/>
        <v>0</v>
      </c>
      <c r="M21" s="4" t="e">
        <f>D21-#REF!</f>
        <v>#REF!</v>
      </c>
      <c r="N21" s="4" t="e">
        <f>E21-#REF!</f>
        <v>#REF!</v>
      </c>
      <c r="O21" s="4">
        <f>IF(E21=0,0,(#REF!/E21)*100)</f>
        <v>0</v>
      </c>
    </row>
    <row r="22" spans="1:15" ht="39">
      <c r="A22" s="26" t="s">
        <v>114</v>
      </c>
      <c r="B22" s="27" t="s">
        <v>63</v>
      </c>
      <c r="C22" s="28">
        <v>1300000</v>
      </c>
      <c r="D22" s="28">
        <v>1300000</v>
      </c>
      <c r="E22" s="28">
        <v>0</v>
      </c>
      <c r="F22" s="28">
        <v>0</v>
      </c>
      <c r="G22" s="4">
        <v>0</v>
      </c>
      <c r="H22" s="4">
        <v>1581.01</v>
      </c>
      <c r="I22" s="4">
        <v>0</v>
      </c>
      <c r="J22" s="4">
        <f t="shared" si="0"/>
        <v>0</v>
      </c>
      <c r="K22" s="4">
        <f t="shared" si="1"/>
        <v>1300000</v>
      </c>
      <c r="L22" s="4">
        <f t="shared" si="2"/>
        <v>0</v>
      </c>
      <c r="M22" s="4" t="e">
        <f>D22-#REF!</f>
        <v>#REF!</v>
      </c>
      <c r="N22" s="4" t="e">
        <f>E22-#REF!</f>
        <v>#REF!</v>
      </c>
      <c r="O22" s="4">
        <f>IF(E22=0,0,(#REF!/E22)*100)</f>
        <v>0</v>
      </c>
    </row>
    <row r="23" spans="1:15" ht="12.75">
      <c r="A23" s="26" t="s">
        <v>115</v>
      </c>
      <c r="B23" s="27" t="s">
        <v>64</v>
      </c>
      <c r="C23" s="28">
        <v>2202221</v>
      </c>
      <c r="D23" s="28">
        <v>2202221</v>
      </c>
      <c r="E23" s="28">
        <v>518701.82</v>
      </c>
      <c r="F23" s="28">
        <v>518701.82</v>
      </c>
      <c r="G23" s="4">
        <v>0</v>
      </c>
      <c r="H23" s="4">
        <v>0</v>
      </c>
      <c r="I23" s="4">
        <v>0</v>
      </c>
      <c r="J23" s="4">
        <f t="shared" si="0"/>
        <v>0</v>
      </c>
      <c r="K23" s="4">
        <f t="shared" si="1"/>
        <v>1683519.18</v>
      </c>
      <c r="L23" s="4">
        <f t="shared" si="2"/>
        <v>100</v>
      </c>
      <c r="M23" s="4" t="e">
        <f>D23-#REF!</f>
        <v>#REF!</v>
      </c>
      <c r="N23" s="4" t="e">
        <f>E23-#REF!</f>
        <v>#REF!</v>
      </c>
      <c r="O23" s="4" t="e">
        <f>IF(E23=0,0,(#REF!/E23)*100)</f>
        <v>#REF!</v>
      </c>
    </row>
    <row r="24" spans="1:15" ht="12.75">
      <c r="A24" s="26" t="s">
        <v>214</v>
      </c>
      <c r="B24" s="27" t="s">
        <v>215</v>
      </c>
      <c r="C24" s="28">
        <v>0</v>
      </c>
      <c r="D24" s="28">
        <v>200000</v>
      </c>
      <c r="E24" s="28">
        <v>164000</v>
      </c>
      <c r="F24" s="28">
        <v>164000</v>
      </c>
      <c r="G24" s="4">
        <v>0</v>
      </c>
      <c r="H24" s="4">
        <v>0</v>
      </c>
      <c r="I24" s="4">
        <v>0</v>
      </c>
      <c r="J24" s="4">
        <f t="shared" si="0"/>
        <v>0</v>
      </c>
      <c r="K24" s="4">
        <f t="shared" si="1"/>
        <v>36000</v>
      </c>
      <c r="L24" s="4">
        <f t="shared" si="2"/>
        <v>100</v>
      </c>
      <c r="M24" s="4" t="e">
        <f>D24-#REF!</f>
        <v>#REF!</v>
      </c>
      <c r="N24" s="4" t="e">
        <f>E24-#REF!</f>
        <v>#REF!</v>
      </c>
      <c r="O24" s="4" t="e">
        <f>IF(E24=0,0,(#REF!/E24)*100)</f>
        <v>#REF!</v>
      </c>
    </row>
    <row r="25" spans="1:15" ht="26.25">
      <c r="A25" s="32" t="s">
        <v>65</v>
      </c>
      <c r="B25" s="33" t="s">
        <v>116</v>
      </c>
      <c r="C25" s="34">
        <v>134025633</v>
      </c>
      <c r="D25" s="34">
        <v>134025633</v>
      </c>
      <c r="E25" s="34">
        <v>31727357.709999997</v>
      </c>
      <c r="F25" s="34">
        <v>31319998.11</v>
      </c>
      <c r="G25" s="4">
        <v>0</v>
      </c>
      <c r="H25" s="4">
        <v>0</v>
      </c>
      <c r="I25" s="4">
        <v>0</v>
      </c>
      <c r="J25" s="4">
        <f t="shared" si="0"/>
        <v>407359.59999999776</v>
      </c>
      <c r="K25" s="4">
        <f t="shared" si="1"/>
        <v>102705634.89</v>
      </c>
      <c r="L25" s="4">
        <f t="shared" si="2"/>
        <v>98.71606200641283</v>
      </c>
      <c r="M25" s="4" t="e">
        <f>D25-#REF!</f>
        <v>#REF!</v>
      </c>
      <c r="N25" s="4" t="e">
        <f>E25-#REF!</f>
        <v>#REF!</v>
      </c>
      <c r="O25" s="4" t="e">
        <f>IF(E25=0,0,(#REF!/E25)*100)</f>
        <v>#REF!</v>
      </c>
    </row>
    <row r="26" spans="1:15" ht="26.25">
      <c r="A26" s="26" t="s">
        <v>117</v>
      </c>
      <c r="B26" s="27" t="s">
        <v>118</v>
      </c>
      <c r="C26" s="28">
        <v>1049043</v>
      </c>
      <c r="D26" s="28">
        <v>1049043</v>
      </c>
      <c r="E26" s="28">
        <v>168700.13</v>
      </c>
      <c r="F26" s="28">
        <v>168700.13</v>
      </c>
      <c r="G26" s="3">
        <v>0</v>
      </c>
      <c r="H26" s="3">
        <v>1452525.25</v>
      </c>
      <c r="I26" s="3">
        <v>0</v>
      </c>
      <c r="J26" s="3">
        <f t="shared" si="0"/>
        <v>0</v>
      </c>
      <c r="K26" s="3">
        <f t="shared" si="1"/>
        <v>880342.87</v>
      </c>
      <c r="L26" s="3">
        <f t="shared" si="2"/>
        <v>100</v>
      </c>
      <c r="M26" s="3" t="e">
        <f>D26-#REF!</f>
        <v>#REF!</v>
      </c>
      <c r="N26" s="3" t="e">
        <f>E26-#REF!</f>
        <v>#REF!</v>
      </c>
      <c r="O26" s="3" t="e">
        <f>IF(E26=0,0,(#REF!/E26)*100)</f>
        <v>#REF!</v>
      </c>
    </row>
    <row r="27" spans="1:15" ht="12.75">
      <c r="A27" s="26" t="s">
        <v>119</v>
      </c>
      <c r="B27" s="27" t="s">
        <v>66</v>
      </c>
      <c r="C27" s="28">
        <v>20688339</v>
      </c>
      <c r="D27" s="28">
        <v>20656204.5</v>
      </c>
      <c r="E27" s="28">
        <v>4815844.32</v>
      </c>
      <c r="F27" s="28">
        <v>4815844.32</v>
      </c>
      <c r="G27" s="4">
        <v>0</v>
      </c>
      <c r="H27" s="4">
        <v>146450.5</v>
      </c>
      <c r="I27" s="4">
        <v>0</v>
      </c>
      <c r="J27" s="4">
        <f t="shared" si="0"/>
        <v>0</v>
      </c>
      <c r="K27" s="4">
        <f t="shared" si="1"/>
        <v>15840360.18</v>
      </c>
      <c r="L27" s="4">
        <f t="shared" si="2"/>
        <v>100</v>
      </c>
      <c r="M27" s="4" t="e">
        <f>D27-#REF!</f>
        <v>#REF!</v>
      </c>
      <c r="N27" s="4" t="e">
        <f>E27-#REF!</f>
        <v>#REF!</v>
      </c>
      <c r="O27" s="4" t="e">
        <f>IF(E27=0,0,(#REF!/E27)*100)</f>
        <v>#REF!</v>
      </c>
    </row>
    <row r="28" spans="1:15" ht="26.25">
      <c r="A28" s="26" t="s">
        <v>120</v>
      </c>
      <c r="B28" s="27" t="s">
        <v>121</v>
      </c>
      <c r="C28" s="28">
        <v>32826039</v>
      </c>
      <c r="D28" s="28">
        <v>32709428.4</v>
      </c>
      <c r="E28" s="28">
        <v>8357112.069999999</v>
      </c>
      <c r="F28" s="28">
        <v>8234786.94</v>
      </c>
      <c r="G28" s="4">
        <v>0</v>
      </c>
      <c r="H28" s="4">
        <v>993051.7</v>
      </c>
      <c r="I28" s="4">
        <v>0</v>
      </c>
      <c r="J28" s="4">
        <f t="shared" si="0"/>
        <v>122325.12999999896</v>
      </c>
      <c r="K28" s="4">
        <f t="shared" si="1"/>
        <v>24474641.459999997</v>
      </c>
      <c r="L28" s="4">
        <f t="shared" si="2"/>
        <v>98.53627510346408</v>
      </c>
      <c r="M28" s="4" t="e">
        <f>D28-#REF!</f>
        <v>#REF!</v>
      </c>
      <c r="N28" s="4" t="e">
        <f>E28-#REF!</f>
        <v>#REF!</v>
      </c>
      <c r="O28" s="4" t="e">
        <f>IF(E28=0,0,(#REF!/E28)*100)</f>
        <v>#REF!</v>
      </c>
    </row>
    <row r="29" spans="1:15" ht="26.25">
      <c r="A29" s="26" t="s">
        <v>122</v>
      </c>
      <c r="B29" s="27" t="s">
        <v>121</v>
      </c>
      <c r="C29" s="28">
        <v>69842500</v>
      </c>
      <c r="D29" s="28">
        <v>69842500</v>
      </c>
      <c r="E29" s="28">
        <v>16133700</v>
      </c>
      <c r="F29" s="28">
        <v>16026446.57</v>
      </c>
      <c r="G29" s="4">
        <v>0</v>
      </c>
      <c r="H29" s="4">
        <v>51201.25</v>
      </c>
      <c r="I29" s="4">
        <v>0</v>
      </c>
      <c r="J29" s="4">
        <f t="shared" si="0"/>
        <v>107253.4299999997</v>
      </c>
      <c r="K29" s="4">
        <f t="shared" si="1"/>
        <v>53816053.43</v>
      </c>
      <c r="L29" s="4">
        <f t="shared" si="2"/>
        <v>99.33522112100758</v>
      </c>
      <c r="M29" s="4" t="e">
        <f>D29-#REF!</f>
        <v>#REF!</v>
      </c>
      <c r="N29" s="4" t="e">
        <f>E29-#REF!</f>
        <v>#REF!</v>
      </c>
      <c r="O29" s="4" t="e">
        <f>IF(E29=0,0,(#REF!/E29)*100)</f>
        <v>#REF!</v>
      </c>
    </row>
    <row r="30" spans="1:15" ht="26.25">
      <c r="A30" s="26" t="s">
        <v>123</v>
      </c>
      <c r="B30" s="27" t="s">
        <v>102</v>
      </c>
      <c r="C30" s="28">
        <v>2291965</v>
      </c>
      <c r="D30" s="28">
        <v>2291965</v>
      </c>
      <c r="E30" s="28">
        <v>532429.78</v>
      </c>
      <c r="F30" s="28">
        <v>532429.78</v>
      </c>
      <c r="G30" s="4">
        <v>0</v>
      </c>
      <c r="H30" s="4">
        <v>43747.12</v>
      </c>
      <c r="I30" s="4">
        <v>0</v>
      </c>
      <c r="J30" s="4">
        <f t="shared" si="0"/>
        <v>0</v>
      </c>
      <c r="K30" s="4">
        <f t="shared" si="1"/>
        <v>1759535.22</v>
      </c>
      <c r="L30" s="4">
        <f t="shared" si="2"/>
        <v>100</v>
      </c>
      <c r="M30" s="4" t="e">
        <f>D30-#REF!</f>
        <v>#REF!</v>
      </c>
      <c r="N30" s="4" t="e">
        <f>E30-#REF!</f>
        <v>#REF!</v>
      </c>
      <c r="O30" s="4" t="e">
        <f>IF(E30=0,0,(#REF!/E30)*100)</f>
        <v>#REF!</v>
      </c>
    </row>
    <row r="31" spans="1:15" ht="12.75">
      <c r="A31" s="26" t="s">
        <v>124</v>
      </c>
      <c r="B31" s="27" t="s">
        <v>67</v>
      </c>
      <c r="C31" s="28">
        <v>3558566</v>
      </c>
      <c r="D31" s="28">
        <v>3558566</v>
      </c>
      <c r="E31" s="28">
        <v>880007.25</v>
      </c>
      <c r="F31" s="28">
        <v>880007.25</v>
      </c>
      <c r="G31" s="4">
        <v>0</v>
      </c>
      <c r="H31" s="4">
        <v>74955.98</v>
      </c>
      <c r="I31" s="4">
        <v>0</v>
      </c>
      <c r="J31" s="4">
        <f t="shared" si="0"/>
        <v>0</v>
      </c>
      <c r="K31" s="4">
        <f t="shared" si="1"/>
        <v>2678558.75</v>
      </c>
      <c r="L31" s="4">
        <f t="shared" si="2"/>
        <v>100</v>
      </c>
      <c r="M31" s="4" t="e">
        <f>D31-#REF!</f>
        <v>#REF!</v>
      </c>
      <c r="N31" s="4" t="e">
        <f>E31-#REF!</f>
        <v>#REF!</v>
      </c>
      <c r="O31" s="4" t="e">
        <f>IF(E31=0,0,(#REF!/E31)*100)</f>
        <v>#REF!</v>
      </c>
    </row>
    <row r="32" spans="1:15" ht="12.75">
      <c r="A32" s="26" t="s">
        <v>125</v>
      </c>
      <c r="B32" s="27" t="s">
        <v>68</v>
      </c>
      <c r="C32" s="28">
        <v>1810</v>
      </c>
      <c r="D32" s="28">
        <v>150555.1</v>
      </c>
      <c r="E32" s="28">
        <v>0</v>
      </c>
      <c r="F32" s="28">
        <v>0</v>
      </c>
      <c r="G32" s="4">
        <v>0</v>
      </c>
      <c r="H32" s="4">
        <v>103907.79</v>
      </c>
      <c r="I32" s="4">
        <v>0</v>
      </c>
      <c r="J32" s="4">
        <f t="shared" si="0"/>
        <v>0</v>
      </c>
      <c r="K32" s="4">
        <f t="shared" si="1"/>
        <v>150555.1</v>
      </c>
      <c r="L32" s="4">
        <f t="shared" si="2"/>
        <v>0</v>
      </c>
      <c r="M32" s="4" t="e">
        <f>D32-#REF!</f>
        <v>#REF!</v>
      </c>
      <c r="N32" s="4" t="e">
        <f>E32-#REF!</f>
        <v>#REF!</v>
      </c>
      <c r="O32" s="4">
        <f>IF(E32=0,0,(#REF!/E32)*100)</f>
        <v>0</v>
      </c>
    </row>
    <row r="33" spans="1:15" ht="26.25">
      <c r="A33" s="26" t="s">
        <v>126</v>
      </c>
      <c r="B33" s="27" t="s">
        <v>127</v>
      </c>
      <c r="C33" s="28">
        <v>50823</v>
      </c>
      <c r="D33" s="28">
        <v>50823</v>
      </c>
      <c r="E33" s="28">
        <v>6898.31</v>
      </c>
      <c r="F33" s="28">
        <v>6898.31</v>
      </c>
      <c r="G33" s="4">
        <v>0</v>
      </c>
      <c r="H33" s="4">
        <v>1480</v>
      </c>
      <c r="I33" s="4">
        <v>0</v>
      </c>
      <c r="J33" s="4">
        <f t="shared" si="0"/>
        <v>0</v>
      </c>
      <c r="K33" s="4">
        <f t="shared" si="1"/>
        <v>43924.69</v>
      </c>
      <c r="L33" s="4">
        <f t="shared" si="2"/>
        <v>100</v>
      </c>
      <c r="M33" s="4" t="e">
        <f>D33-#REF!</f>
        <v>#REF!</v>
      </c>
      <c r="N33" s="4" t="e">
        <f>E33-#REF!</f>
        <v>#REF!</v>
      </c>
      <c r="O33" s="4" t="e">
        <f>IF(E33=0,0,(#REF!/E33)*100)</f>
        <v>#REF!</v>
      </c>
    </row>
    <row r="34" spans="1:15" ht="26.25">
      <c r="A34" s="26" t="s">
        <v>128</v>
      </c>
      <c r="B34" s="27" t="s">
        <v>129</v>
      </c>
      <c r="C34" s="28">
        <v>1483100</v>
      </c>
      <c r="D34" s="28">
        <v>1483100</v>
      </c>
      <c r="E34" s="28">
        <v>381150</v>
      </c>
      <c r="F34" s="28">
        <v>231245.96</v>
      </c>
      <c r="G34" s="4">
        <v>0</v>
      </c>
      <c r="H34" s="4">
        <v>37730.91</v>
      </c>
      <c r="I34" s="4">
        <v>0</v>
      </c>
      <c r="J34" s="4">
        <f t="shared" si="0"/>
        <v>149904.04</v>
      </c>
      <c r="K34" s="4">
        <f t="shared" si="1"/>
        <v>1251854.04</v>
      </c>
      <c r="L34" s="4">
        <f t="shared" si="2"/>
        <v>60.67059163059163</v>
      </c>
      <c r="M34" s="4" t="e">
        <f>D34-#REF!</f>
        <v>#REF!</v>
      </c>
      <c r="N34" s="4" t="e">
        <f>E34-#REF!</f>
        <v>#REF!</v>
      </c>
      <c r="O34" s="4" t="e">
        <f>IF(E34=0,0,(#REF!/E34)*100)</f>
        <v>#REF!</v>
      </c>
    </row>
    <row r="35" spans="1:15" ht="26.25">
      <c r="A35" s="26" t="s">
        <v>130</v>
      </c>
      <c r="B35" s="27" t="s">
        <v>131</v>
      </c>
      <c r="C35" s="28">
        <v>483263</v>
      </c>
      <c r="D35" s="28">
        <v>483263</v>
      </c>
      <c r="E35" s="28">
        <v>70226.75</v>
      </c>
      <c r="F35" s="28">
        <v>70226.75</v>
      </c>
      <c r="G35" s="3">
        <v>0</v>
      </c>
      <c r="H35" s="3">
        <v>205235</v>
      </c>
      <c r="I35" s="3">
        <v>0</v>
      </c>
      <c r="J35" s="3">
        <f t="shared" si="0"/>
        <v>0</v>
      </c>
      <c r="K35" s="3">
        <f t="shared" si="1"/>
        <v>413036.25</v>
      </c>
      <c r="L35" s="3">
        <f t="shared" si="2"/>
        <v>100</v>
      </c>
      <c r="M35" s="3" t="e">
        <f>D35-#REF!</f>
        <v>#REF!</v>
      </c>
      <c r="N35" s="3" t="e">
        <f>E35-#REF!</f>
        <v>#REF!</v>
      </c>
      <c r="O35" s="3" t="e">
        <f>IF(E35=0,0,(#REF!/E35)*100)</f>
        <v>#REF!</v>
      </c>
    </row>
    <row r="36" spans="1:15" ht="39">
      <c r="A36" s="26" t="s">
        <v>132</v>
      </c>
      <c r="B36" s="27" t="s">
        <v>133</v>
      </c>
      <c r="C36" s="28">
        <v>141814</v>
      </c>
      <c r="D36" s="28">
        <v>141814</v>
      </c>
      <c r="E36" s="28">
        <v>27877</v>
      </c>
      <c r="F36" s="28">
        <v>0</v>
      </c>
      <c r="G36" s="4">
        <v>0</v>
      </c>
      <c r="H36" s="4">
        <v>57822.08</v>
      </c>
      <c r="I36" s="4">
        <v>0</v>
      </c>
      <c r="J36" s="4">
        <f t="shared" si="0"/>
        <v>27877</v>
      </c>
      <c r="K36" s="4">
        <f t="shared" si="1"/>
        <v>141814</v>
      </c>
      <c r="L36" s="4">
        <f t="shared" si="2"/>
        <v>0</v>
      </c>
      <c r="M36" s="4" t="e">
        <f>D36-#REF!</f>
        <v>#REF!</v>
      </c>
      <c r="N36" s="4" t="e">
        <f>E36-#REF!</f>
        <v>#REF!</v>
      </c>
      <c r="O36" s="4" t="e">
        <f>IF(E36=0,0,(#REF!/E36)*100)</f>
        <v>#REF!</v>
      </c>
    </row>
    <row r="37" spans="1:15" ht="26.25">
      <c r="A37" s="26" t="s">
        <v>134</v>
      </c>
      <c r="B37" s="27" t="s">
        <v>22</v>
      </c>
      <c r="C37" s="28">
        <v>1608371</v>
      </c>
      <c r="D37" s="28">
        <v>1608371</v>
      </c>
      <c r="E37" s="28">
        <v>353412.1</v>
      </c>
      <c r="F37" s="28">
        <v>353412.1</v>
      </c>
      <c r="G37" s="4">
        <v>0</v>
      </c>
      <c r="H37" s="4">
        <v>73762.52</v>
      </c>
      <c r="I37" s="4">
        <v>0</v>
      </c>
      <c r="J37" s="4">
        <f t="shared" si="0"/>
        <v>0</v>
      </c>
      <c r="K37" s="4">
        <f t="shared" si="1"/>
        <v>1254958.9</v>
      </c>
      <c r="L37" s="4">
        <f t="shared" si="2"/>
        <v>100</v>
      </c>
      <c r="M37" s="4" t="e">
        <f>D37-#REF!</f>
        <v>#REF!</v>
      </c>
      <c r="N37" s="4" t="e">
        <f>E37-#REF!</f>
        <v>#REF!</v>
      </c>
      <c r="O37" s="4" t="e">
        <f>IF(E37=0,0,(#REF!/E37)*100)</f>
        <v>#REF!</v>
      </c>
    </row>
    <row r="38" spans="1:15" ht="26.25">
      <c r="A38" s="32" t="s">
        <v>21</v>
      </c>
      <c r="B38" s="33" t="s">
        <v>23</v>
      </c>
      <c r="C38" s="34">
        <v>13469797</v>
      </c>
      <c r="D38" s="34">
        <v>13469797</v>
      </c>
      <c r="E38" s="34">
        <v>2922025.98</v>
      </c>
      <c r="F38" s="34">
        <v>2922025.98</v>
      </c>
      <c r="G38" s="4">
        <v>0</v>
      </c>
      <c r="H38" s="4">
        <v>16821.3</v>
      </c>
      <c r="I38" s="4">
        <v>0</v>
      </c>
      <c r="J38" s="4">
        <f t="shared" si="0"/>
        <v>0</v>
      </c>
      <c r="K38" s="4">
        <f t="shared" si="1"/>
        <v>10547771.02</v>
      </c>
      <c r="L38" s="4">
        <f t="shared" si="2"/>
        <v>100</v>
      </c>
      <c r="M38" s="4" t="e">
        <f>D38-#REF!</f>
        <v>#REF!</v>
      </c>
      <c r="N38" s="4" t="e">
        <f>E38-#REF!</f>
        <v>#REF!</v>
      </c>
      <c r="O38" s="4" t="e">
        <f>IF(E38=0,0,(#REF!/E38)*100)</f>
        <v>#REF!</v>
      </c>
    </row>
    <row r="39" spans="1:15" ht="26.25">
      <c r="A39" s="26" t="s">
        <v>135</v>
      </c>
      <c r="B39" s="27" t="s">
        <v>118</v>
      </c>
      <c r="C39" s="28">
        <v>644417</v>
      </c>
      <c r="D39" s="28">
        <v>644417</v>
      </c>
      <c r="E39" s="28">
        <v>105539.62</v>
      </c>
      <c r="F39" s="28">
        <v>105539.62</v>
      </c>
      <c r="G39" s="4">
        <v>0</v>
      </c>
      <c r="H39" s="4">
        <v>35904.18</v>
      </c>
      <c r="I39" s="4">
        <v>0</v>
      </c>
      <c r="J39" s="4">
        <f t="shared" si="0"/>
        <v>0</v>
      </c>
      <c r="K39" s="4">
        <f t="shared" si="1"/>
        <v>538877.38</v>
      </c>
      <c r="L39" s="4">
        <f t="shared" si="2"/>
        <v>100</v>
      </c>
      <c r="M39" s="4" t="e">
        <f>D39-#REF!</f>
        <v>#REF!</v>
      </c>
      <c r="N39" s="4" t="e">
        <f>E39-#REF!</f>
        <v>#REF!</v>
      </c>
      <c r="O39" s="4" t="e">
        <f>IF(E39=0,0,(#REF!/E39)*100)</f>
        <v>#REF!</v>
      </c>
    </row>
    <row r="40" spans="1:15" ht="12.75">
      <c r="A40" s="26" t="s">
        <v>216</v>
      </c>
      <c r="B40" s="27" t="s">
        <v>57</v>
      </c>
      <c r="C40" s="28">
        <v>110000</v>
      </c>
      <c r="D40" s="28">
        <v>110000</v>
      </c>
      <c r="E40" s="28">
        <v>0</v>
      </c>
      <c r="F40" s="28">
        <v>0</v>
      </c>
      <c r="G40" s="4">
        <v>0</v>
      </c>
      <c r="H40" s="4">
        <v>20924.92</v>
      </c>
      <c r="I40" s="4">
        <v>0</v>
      </c>
      <c r="J40" s="4">
        <f t="shared" si="0"/>
        <v>0</v>
      </c>
      <c r="K40" s="4">
        <f t="shared" si="1"/>
        <v>110000</v>
      </c>
      <c r="L40" s="4">
        <f t="shared" si="2"/>
        <v>0</v>
      </c>
      <c r="M40" s="4" t="e">
        <f>D40-#REF!</f>
        <v>#REF!</v>
      </c>
      <c r="N40" s="4" t="e">
        <f>E40-#REF!</f>
        <v>#REF!</v>
      </c>
      <c r="O40" s="4">
        <f>IF(E40=0,0,(#REF!/E40)*100)</f>
        <v>0</v>
      </c>
    </row>
    <row r="41" spans="1:15" ht="12.75">
      <c r="A41" s="26" t="s">
        <v>136</v>
      </c>
      <c r="B41" s="27" t="s">
        <v>217</v>
      </c>
      <c r="C41" s="28">
        <v>3588000</v>
      </c>
      <c r="D41" s="28">
        <v>3588000</v>
      </c>
      <c r="E41" s="28">
        <v>827831.74</v>
      </c>
      <c r="F41" s="28">
        <v>827831.74</v>
      </c>
      <c r="G41" s="3">
        <v>0</v>
      </c>
      <c r="H41" s="3">
        <v>23575.87</v>
      </c>
      <c r="I41" s="3">
        <v>0</v>
      </c>
      <c r="J41" s="3">
        <f t="shared" si="0"/>
        <v>0</v>
      </c>
      <c r="K41" s="3">
        <f t="shared" si="1"/>
        <v>2760168.26</v>
      </c>
      <c r="L41" s="3">
        <f t="shared" si="2"/>
        <v>100</v>
      </c>
      <c r="M41" s="3" t="e">
        <f>D41-#REF!</f>
        <v>#REF!</v>
      </c>
      <c r="N41" s="3" t="e">
        <f>E41-#REF!</f>
        <v>#REF!</v>
      </c>
      <c r="O41" s="3" t="e">
        <f>IF(E41=0,0,(#REF!/E41)*100)</f>
        <v>#REF!</v>
      </c>
    </row>
    <row r="42" spans="1:15" ht="12.75">
      <c r="A42" s="26" t="s">
        <v>137</v>
      </c>
      <c r="B42" s="27" t="s">
        <v>69</v>
      </c>
      <c r="C42" s="28">
        <v>3361982</v>
      </c>
      <c r="D42" s="28">
        <v>3361982</v>
      </c>
      <c r="E42" s="28">
        <v>635898.12</v>
      </c>
      <c r="F42" s="28">
        <v>635898.12</v>
      </c>
      <c r="G42" s="4">
        <v>0</v>
      </c>
      <c r="H42" s="4">
        <v>23575.87</v>
      </c>
      <c r="I42" s="4">
        <v>0</v>
      </c>
      <c r="J42" s="4">
        <f t="shared" si="0"/>
        <v>0</v>
      </c>
      <c r="K42" s="4">
        <f t="shared" si="1"/>
        <v>2726083.88</v>
      </c>
      <c r="L42" s="4">
        <f t="shared" si="2"/>
        <v>100</v>
      </c>
      <c r="M42" s="4" t="e">
        <f>D42-#REF!</f>
        <v>#REF!</v>
      </c>
      <c r="N42" s="4" t="e">
        <f>E42-#REF!</f>
        <v>#REF!</v>
      </c>
      <c r="O42" s="4" t="e">
        <f>IF(E42=0,0,(#REF!/E42)*100)</f>
        <v>#REF!</v>
      </c>
    </row>
    <row r="43" spans="1:6" ht="12.75">
      <c r="A43" s="26" t="s">
        <v>138</v>
      </c>
      <c r="B43" s="27" t="s">
        <v>70</v>
      </c>
      <c r="C43" s="28">
        <v>326500</v>
      </c>
      <c r="D43" s="28">
        <v>326500</v>
      </c>
      <c r="E43" s="28">
        <v>100310.56</v>
      </c>
      <c r="F43" s="28">
        <v>100310.56</v>
      </c>
    </row>
    <row r="44" spans="1:6" ht="26.25">
      <c r="A44" s="26" t="s">
        <v>139</v>
      </c>
      <c r="B44" s="27" t="s">
        <v>71</v>
      </c>
      <c r="C44" s="28">
        <v>4376898</v>
      </c>
      <c r="D44" s="28">
        <v>4384898</v>
      </c>
      <c r="E44" s="28">
        <v>1114985.65</v>
      </c>
      <c r="F44" s="28">
        <v>1114985.65</v>
      </c>
    </row>
    <row r="45" spans="1:6" ht="26.25">
      <c r="A45" s="26" t="s">
        <v>140</v>
      </c>
      <c r="B45" s="27" t="s">
        <v>72</v>
      </c>
      <c r="C45" s="28">
        <v>1062000</v>
      </c>
      <c r="D45" s="28">
        <v>1054000</v>
      </c>
      <c r="E45" s="28">
        <v>137460.29</v>
      </c>
      <c r="F45" s="28">
        <v>137460.29</v>
      </c>
    </row>
    <row r="46" spans="1:6" ht="12.75">
      <c r="A46" s="32" t="s">
        <v>73</v>
      </c>
      <c r="B46" s="33" t="s">
        <v>218</v>
      </c>
      <c r="C46" s="34">
        <v>2529250</v>
      </c>
      <c r="D46" s="34">
        <v>2529250</v>
      </c>
      <c r="E46" s="34">
        <v>405893.22</v>
      </c>
      <c r="F46" s="34">
        <v>405893.22</v>
      </c>
    </row>
    <row r="47" spans="1:6" ht="26.25">
      <c r="A47" s="26" t="s">
        <v>141</v>
      </c>
      <c r="B47" s="27" t="s">
        <v>118</v>
      </c>
      <c r="C47" s="28">
        <v>2029250</v>
      </c>
      <c r="D47" s="28">
        <v>2004250</v>
      </c>
      <c r="E47" s="28">
        <v>405893.22</v>
      </c>
      <c r="F47" s="28">
        <v>405893.22</v>
      </c>
    </row>
    <row r="48" spans="1:6" s="16" customFormat="1" ht="17.25">
      <c r="A48" s="26" t="s">
        <v>142</v>
      </c>
      <c r="B48" s="27" t="s">
        <v>143</v>
      </c>
      <c r="C48" s="28">
        <v>500000</v>
      </c>
      <c r="D48" s="28">
        <v>500000</v>
      </c>
      <c r="E48" s="28">
        <v>0</v>
      </c>
      <c r="F48" s="28">
        <v>0</v>
      </c>
    </row>
    <row r="49" spans="1:6" ht="39">
      <c r="A49" s="26" t="s">
        <v>219</v>
      </c>
      <c r="B49" s="27" t="s">
        <v>220</v>
      </c>
      <c r="C49" s="28">
        <v>0</v>
      </c>
      <c r="D49" s="28">
        <v>25000</v>
      </c>
      <c r="E49" s="28">
        <v>0</v>
      </c>
      <c r="F49" s="28">
        <v>0</v>
      </c>
    </row>
    <row r="50" spans="1:6" ht="12.75">
      <c r="A50" s="29" t="s">
        <v>24</v>
      </c>
      <c r="B50" s="30" t="s">
        <v>25</v>
      </c>
      <c r="C50" s="31">
        <v>201043646</v>
      </c>
      <c r="D50" s="31">
        <v>201243646</v>
      </c>
      <c r="E50" s="31">
        <v>46021816.39000003</v>
      </c>
      <c r="F50" s="31">
        <v>45567608.66000003</v>
      </c>
    </row>
    <row r="53" spans="2:5" ht="18">
      <c r="B53" s="39" t="s">
        <v>221</v>
      </c>
      <c r="C53" s="40"/>
      <c r="D53" s="39" t="s">
        <v>222</v>
      </c>
      <c r="E53" s="40"/>
    </row>
  </sheetData>
  <sheetProtection/>
  <mergeCells count="3">
    <mergeCell ref="A6:K6"/>
    <mergeCell ref="B4:H4"/>
    <mergeCell ref="B5:K5"/>
  </mergeCells>
  <printOptions/>
  <pageMargins left="0.64" right="0.33" top="0.23" bottom="0.19" header="0" footer="0"/>
  <pageSetup fitToHeight="500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SheetLayoutView="100" zoomScalePageLayoutView="0" workbookViewId="0" topLeftCell="B10">
      <selection activeCell="B25" sqref="B25:F25"/>
    </sheetView>
  </sheetViews>
  <sheetFormatPr defaultColWidth="9.00390625" defaultRowHeight="12.75"/>
  <cols>
    <col min="1" max="1" width="0" style="0" hidden="1" customWidth="1"/>
    <col min="2" max="2" width="10.50390625" style="0" bestFit="1" customWidth="1"/>
    <col min="3" max="3" width="37.50390625" style="0" customWidth="1"/>
    <col min="4" max="5" width="12.00390625" style="0" customWidth="1"/>
    <col min="6" max="6" width="11.875" style="0" customWidth="1"/>
    <col min="7" max="7" width="11.50390625" style="0" customWidth="1"/>
    <col min="8" max="8" width="13.125" style="0" customWidth="1"/>
    <col min="9" max="9" width="9.375" style="0" bestFit="1" customWidth="1"/>
  </cols>
  <sheetData>
    <row r="1" s="17" customFormat="1" ht="18">
      <c r="F1" s="17" t="s">
        <v>197</v>
      </c>
    </row>
    <row r="2" s="17" customFormat="1" ht="18">
      <c r="F2" s="17" t="s">
        <v>198</v>
      </c>
    </row>
    <row r="3" s="17" customFormat="1" ht="18">
      <c r="F3" s="17" t="s">
        <v>205</v>
      </c>
    </row>
    <row r="4" spans="2:9" s="17" customFormat="1" ht="18">
      <c r="B4" s="41" t="s">
        <v>27</v>
      </c>
      <c r="C4" s="41"/>
      <c r="D4" s="41"/>
      <c r="E4" s="41"/>
      <c r="F4" s="41"/>
      <c r="G4" s="41"/>
      <c r="H4" s="41"/>
      <c r="I4" s="41"/>
    </row>
    <row r="5" spans="2:9" s="17" customFormat="1" ht="18">
      <c r="B5" s="41" t="s">
        <v>204</v>
      </c>
      <c r="C5" s="41"/>
      <c r="D5" s="41"/>
      <c r="E5" s="41"/>
      <c r="F5" s="41"/>
      <c r="G5" s="41"/>
      <c r="H5" s="41"/>
      <c r="I5" s="41"/>
    </row>
    <row r="6" spans="2:9" s="17" customFormat="1" ht="18">
      <c r="B6" s="41" t="s">
        <v>28</v>
      </c>
      <c r="C6" s="41"/>
      <c r="D6" s="41"/>
      <c r="E6" s="41"/>
      <c r="F6" s="41"/>
      <c r="G6" s="41"/>
      <c r="H6" s="41"/>
      <c r="I6" s="41"/>
    </row>
    <row r="7" spans="2:4" s="17" customFormat="1" ht="18">
      <c r="B7" s="15" t="s">
        <v>78</v>
      </c>
      <c r="C7" s="15"/>
      <c r="D7" s="16"/>
    </row>
    <row r="8" s="17" customFormat="1" ht="18">
      <c r="I8" s="17" t="s">
        <v>1</v>
      </c>
    </row>
    <row r="9" spans="1:9" ht="26.25">
      <c r="A9" s="42"/>
      <c r="B9" s="5" t="s">
        <v>79</v>
      </c>
      <c r="C9" s="22" t="s">
        <v>80</v>
      </c>
      <c r="D9" s="22" t="s">
        <v>29</v>
      </c>
      <c r="E9" s="22" t="s">
        <v>30</v>
      </c>
      <c r="F9" s="22" t="s">
        <v>31</v>
      </c>
      <c r="G9" s="23" t="s">
        <v>32</v>
      </c>
      <c r="H9" s="23" t="s">
        <v>33</v>
      </c>
      <c r="I9" s="23" t="s">
        <v>34</v>
      </c>
    </row>
    <row r="10" spans="1:9" ht="78.75">
      <c r="A10" s="42"/>
      <c r="B10" s="9" t="s">
        <v>188</v>
      </c>
      <c r="C10" s="10" t="s">
        <v>101</v>
      </c>
      <c r="D10" s="11">
        <v>7000</v>
      </c>
      <c r="E10" s="11">
        <v>7000</v>
      </c>
      <c r="F10" s="11">
        <v>1740</v>
      </c>
      <c r="G10" s="11">
        <v>3267.45</v>
      </c>
      <c r="H10" s="12">
        <v>1527.45</v>
      </c>
      <c r="I10" s="12">
        <v>187.78448275862067</v>
      </c>
    </row>
    <row r="11" spans="1:9" ht="87" customHeight="1">
      <c r="A11" s="6"/>
      <c r="B11" s="9" t="s">
        <v>189</v>
      </c>
      <c r="C11" s="10" t="s">
        <v>50</v>
      </c>
      <c r="D11" s="11">
        <v>3000</v>
      </c>
      <c r="E11" s="11">
        <v>3000</v>
      </c>
      <c r="F11" s="11">
        <v>750</v>
      </c>
      <c r="G11" s="11">
        <v>881.12</v>
      </c>
      <c r="H11" s="12">
        <v>131.12</v>
      </c>
      <c r="I11" s="12">
        <v>117.48266666666667</v>
      </c>
    </row>
    <row r="12" spans="1:9" ht="52.5">
      <c r="A12" s="6"/>
      <c r="B12" s="9" t="s">
        <v>190</v>
      </c>
      <c r="C12" s="10" t="s">
        <v>51</v>
      </c>
      <c r="D12" s="11">
        <v>18000</v>
      </c>
      <c r="E12" s="11">
        <v>18000</v>
      </c>
      <c r="F12" s="11">
        <v>4500</v>
      </c>
      <c r="G12" s="11">
        <v>4616.71</v>
      </c>
      <c r="H12" s="12">
        <v>116.71</v>
      </c>
      <c r="I12" s="12">
        <v>102.59355555555555</v>
      </c>
    </row>
    <row r="13" spans="1:9" ht="66">
      <c r="A13" s="6"/>
      <c r="B13" s="9" t="s">
        <v>191</v>
      </c>
      <c r="C13" s="10" t="s">
        <v>52</v>
      </c>
      <c r="D13" s="11">
        <v>0</v>
      </c>
      <c r="E13" s="11">
        <v>0</v>
      </c>
      <c r="F13" s="11">
        <v>0</v>
      </c>
      <c r="G13" s="11">
        <v>1302.61</v>
      </c>
      <c r="H13" s="12">
        <v>1302.61</v>
      </c>
      <c r="I13" s="12">
        <v>0</v>
      </c>
    </row>
    <row r="14" spans="1:9" ht="69" customHeight="1">
      <c r="A14" s="6"/>
      <c r="B14" s="9" t="s">
        <v>192</v>
      </c>
      <c r="C14" s="10" t="s">
        <v>53</v>
      </c>
      <c r="D14" s="11">
        <v>5588726</v>
      </c>
      <c r="E14" s="11">
        <v>5588726</v>
      </c>
      <c r="F14" s="11">
        <v>1397181.5</v>
      </c>
      <c r="G14" s="11">
        <v>312182.73</v>
      </c>
      <c r="H14" s="12">
        <v>-1084998.77</v>
      </c>
      <c r="I14" s="12">
        <v>22.34374918362432</v>
      </c>
    </row>
    <row r="15" spans="1:9" ht="39.75" customHeight="1">
      <c r="A15" s="6"/>
      <c r="B15" s="9" t="s">
        <v>193</v>
      </c>
      <c r="C15" s="10" t="s">
        <v>54</v>
      </c>
      <c r="D15" s="11">
        <v>16000</v>
      </c>
      <c r="E15" s="11">
        <v>16000</v>
      </c>
      <c r="F15" s="11">
        <v>4000</v>
      </c>
      <c r="G15" s="11">
        <v>0</v>
      </c>
      <c r="H15" s="12">
        <v>-4000</v>
      </c>
      <c r="I15" s="12">
        <v>0</v>
      </c>
    </row>
    <row r="16" spans="1:9" ht="38.25" customHeight="1">
      <c r="A16" s="6"/>
      <c r="B16" s="9" t="s">
        <v>194</v>
      </c>
      <c r="C16" s="10" t="s">
        <v>103</v>
      </c>
      <c r="D16" s="11">
        <v>300000</v>
      </c>
      <c r="E16" s="11">
        <v>300000</v>
      </c>
      <c r="F16" s="11">
        <v>75000</v>
      </c>
      <c r="G16" s="11">
        <v>121568.45</v>
      </c>
      <c r="H16" s="12">
        <v>46568.45</v>
      </c>
      <c r="I16" s="12">
        <v>162.09126666666666</v>
      </c>
    </row>
    <row r="17" spans="1:9" ht="55.5" customHeight="1">
      <c r="A17" s="6"/>
      <c r="B17" s="9" t="s">
        <v>195</v>
      </c>
      <c r="C17" s="10" t="s">
        <v>55</v>
      </c>
      <c r="D17" s="11">
        <v>0</v>
      </c>
      <c r="E17" s="11">
        <v>0</v>
      </c>
      <c r="F17" s="11">
        <v>0</v>
      </c>
      <c r="G17" s="11">
        <v>26130</v>
      </c>
      <c r="H17" s="12">
        <v>26130</v>
      </c>
      <c r="I17" s="12">
        <v>0</v>
      </c>
    </row>
    <row r="18" spans="1:9" ht="43.5" customHeight="1">
      <c r="A18" s="6"/>
      <c r="B18" s="9" t="s">
        <v>196</v>
      </c>
      <c r="C18" s="10" t="s">
        <v>56</v>
      </c>
      <c r="D18" s="11">
        <v>487250</v>
      </c>
      <c r="E18" s="11">
        <v>487250</v>
      </c>
      <c r="F18" s="11">
        <v>121812.5</v>
      </c>
      <c r="G18" s="11">
        <v>44721.87</v>
      </c>
      <c r="H18" s="12">
        <v>-77090.63</v>
      </c>
      <c r="I18" s="12">
        <v>36.713695228322216</v>
      </c>
    </row>
    <row r="19" spans="1:9" ht="52.5">
      <c r="A19" s="6"/>
      <c r="B19" s="9" t="s">
        <v>206</v>
      </c>
      <c r="C19" s="10" t="s">
        <v>207</v>
      </c>
      <c r="D19" s="11">
        <v>200000</v>
      </c>
      <c r="E19" s="11">
        <v>200000</v>
      </c>
      <c r="F19" s="11">
        <v>200000</v>
      </c>
      <c r="G19" s="11">
        <v>0</v>
      </c>
      <c r="H19" s="12">
        <v>-200000</v>
      </c>
      <c r="I19" s="12">
        <v>0</v>
      </c>
    </row>
    <row r="20" spans="1:9" ht="93" customHeight="1">
      <c r="A20" s="6"/>
      <c r="B20" s="9" t="s">
        <v>208</v>
      </c>
      <c r="C20" s="10" t="s">
        <v>209</v>
      </c>
      <c r="D20" s="11">
        <v>3000000</v>
      </c>
      <c r="E20" s="11">
        <v>3000000</v>
      </c>
      <c r="F20" s="11">
        <v>3000000</v>
      </c>
      <c r="G20" s="11">
        <v>0</v>
      </c>
      <c r="H20" s="12">
        <v>-3000000</v>
      </c>
      <c r="I20" s="12">
        <v>0</v>
      </c>
    </row>
    <row r="21" spans="1:9" ht="24.75" customHeight="1">
      <c r="A21" s="6"/>
      <c r="B21" s="13" t="s">
        <v>24</v>
      </c>
      <c r="C21" s="14" t="s">
        <v>187</v>
      </c>
      <c r="D21" s="12">
        <v>9619976</v>
      </c>
      <c r="E21" s="12">
        <v>9619976</v>
      </c>
      <c r="F21" s="12">
        <v>4804984</v>
      </c>
      <c r="G21" s="12">
        <v>514670.94</v>
      </c>
      <c r="H21" s="12">
        <v>-4290313.06</v>
      </c>
      <c r="I21" s="12">
        <v>10.711189464938906</v>
      </c>
    </row>
    <row r="22" spans="1:9" ht="20.25" customHeight="1">
      <c r="A22" s="6"/>
      <c r="B22" s="13" t="s">
        <v>24</v>
      </c>
      <c r="C22" s="14" t="s">
        <v>25</v>
      </c>
      <c r="D22" s="12">
        <v>9619976</v>
      </c>
      <c r="E22" s="12">
        <v>9619976</v>
      </c>
      <c r="F22" s="12">
        <v>4804984</v>
      </c>
      <c r="G22" s="12">
        <v>514670.94</v>
      </c>
      <c r="H22" s="12">
        <v>-4290313.06</v>
      </c>
      <c r="I22" s="12">
        <v>10.711189464938906</v>
      </c>
    </row>
    <row r="25" spans="1:6" s="16" customFormat="1" ht="18">
      <c r="A25" s="21"/>
      <c r="B25" s="39" t="s">
        <v>221</v>
      </c>
      <c r="C25" s="40"/>
      <c r="D25" s="39" t="s">
        <v>222</v>
      </c>
      <c r="E25" s="40"/>
      <c r="F25"/>
    </row>
  </sheetData>
  <sheetProtection/>
  <mergeCells count="4">
    <mergeCell ref="A9:A10"/>
    <mergeCell ref="B4:I4"/>
    <mergeCell ref="B5:I5"/>
    <mergeCell ref="B6:I6"/>
  </mergeCells>
  <printOptions/>
  <pageMargins left="0.75" right="0.2" top="0.39" bottom="0.24" header="0.27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SheetLayoutView="100" zoomScalePageLayoutView="0" workbookViewId="0" topLeftCell="A22">
      <selection activeCell="C1" sqref="C1:C3"/>
    </sheetView>
  </sheetViews>
  <sheetFormatPr defaultColWidth="9.00390625" defaultRowHeight="12.75"/>
  <cols>
    <col min="1" max="1" width="10.625" style="0" customWidth="1"/>
    <col min="2" max="2" width="50.625" style="0" customWidth="1"/>
    <col min="3" max="3" width="15.375" style="0" customWidth="1"/>
    <col min="4" max="4" width="13.50390625" style="0" customWidth="1"/>
    <col min="5" max="5" width="14.50390625" style="0" customWidth="1"/>
    <col min="6" max="6" width="11.50390625" style="0" bestFit="1" customWidth="1"/>
  </cols>
  <sheetData>
    <row r="1" s="17" customFormat="1" ht="18">
      <c r="C1" s="17" t="s">
        <v>197</v>
      </c>
    </row>
    <row r="2" s="17" customFormat="1" ht="18">
      <c r="C2" s="17" t="s">
        <v>198</v>
      </c>
    </row>
    <row r="3" s="17" customFormat="1" ht="18">
      <c r="C3" s="17" t="s">
        <v>205</v>
      </c>
    </row>
    <row r="4" spans="2:5" s="17" customFormat="1" ht="18">
      <c r="B4" s="41" t="s">
        <v>27</v>
      </c>
      <c r="C4" s="41"/>
      <c r="D4" s="41"/>
      <c r="E4" s="41"/>
    </row>
    <row r="5" spans="1:5" s="17" customFormat="1" ht="18">
      <c r="A5" s="20"/>
      <c r="B5" s="41" t="s">
        <v>204</v>
      </c>
      <c r="C5" s="41"/>
      <c r="D5" s="41"/>
      <c r="E5" s="41"/>
    </row>
    <row r="6" spans="1:5" s="17" customFormat="1" ht="18">
      <c r="A6" s="20"/>
      <c r="B6" s="43" t="s">
        <v>28</v>
      </c>
      <c r="C6" s="43"/>
      <c r="D6" s="43"/>
      <c r="E6" s="43"/>
    </row>
    <row r="7" spans="1:5" s="17" customFormat="1" ht="18">
      <c r="A7" s="15" t="s">
        <v>74</v>
      </c>
      <c r="C7" s="19"/>
      <c r="D7" s="19"/>
      <c r="E7" s="18" t="s">
        <v>1</v>
      </c>
    </row>
    <row r="8" spans="1:5" s="1" customFormat="1" ht="52.5">
      <c r="A8" s="24" t="s">
        <v>2</v>
      </c>
      <c r="B8" s="24" t="s">
        <v>3</v>
      </c>
      <c r="C8" s="24" t="s">
        <v>4</v>
      </c>
      <c r="D8" s="24" t="s">
        <v>5</v>
      </c>
      <c r="E8" s="35" t="s">
        <v>8</v>
      </c>
    </row>
    <row r="9" spans="1:5" ht="20.25" customHeight="1">
      <c r="A9" s="25">
        <v>1</v>
      </c>
      <c r="B9" s="25">
        <v>2</v>
      </c>
      <c r="C9" s="25">
        <v>3</v>
      </c>
      <c r="D9" s="25">
        <v>4</v>
      </c>
      <c r="E9" s="36">
        <v>5</v>
      </c>
    </row>
    <row r="10" spans="1:5" ht="12.75">
      <c r="A10" s="32" t="s">
        <v>17</v>
      </c>
      <c r="B10" s="33" t="s">
        <v>18</v>
      </c>
      <c r="C10" s="34">
        <f>C11+C12+C13+C14+C15</f>
        <v>3747424.56</v>
      </c>
      <c r="D10" s="34">
        <f>D11+D12+D13+D14+D15</f>
        <v>3747424.56</v>
      </c>
      <c r="E10" s="38">
        <v>63491.51</v>
      </c>
    </row>
    <row r="11" spans="1:5" ht="52.5">
      <c r="A11" s="26" t="s">
        <v>104</v>
      </c>
      <c r="B11" s="27" t="s">
        <v>19</v>
      </c>
      <c r="C11" s="28">
        <v>300000</v>
      </c>
      <c r="D11" s="28">
        <v>300000</v>
      </c>
      <c r="E11" s="37">
        <v>29498</v>
      </c>
    </row>
    <row r="12" spans="1:5" ht="52.5">
      <c r="A12" s="26" t="s">
        <v>110</v>
      </c>
      <c r="B12" s="27" t="s">
        <v>20</v>
      </c>
      <c r="C12" s="28">
        <v>216576</v>
      </c>
      <c r="D12" s="28">
        <v>216576</v>
      </c>
      <c r="E12" s="37">
        <v>31144.95</v>
      </c>
    </row>
    <row r="13" spans="1:5" ht="12.75">
      <c r="A13" s="26" t="s">
        <v>113</v>
      </c>
      <c r="B13" s="27" t="s">
        <v>62</v>
      </c>
      <c r="C13" s="37">
        <v>2848.56</v>
      </c>
      <c r="D13" s="37">
        <v>2848.56</v>
      </c>
      <c r="E13" s="37">
        <v>2848.56</v>
      </c>
    </row>
    <row r="14" spans="1:5" ht="26.25">
      <c r="A14" s="26" t="s">
        <v>144</v>
      </c>
      <c r="B14" s="27" t="s">
        <v>145</v>
      </c>
      <c r="C14" s="28">
        <v>3200000</v>
      </c>
      <c r="D14" s="28">
        <v>3200000</v>
      </c>
      <c r="E14" s="37">
        <v>0</v>
      </c>
    </row>
    <row r="15" spans="1:5" ht="26.25">
      <c r="A15" s="26" t="s">
        <v>146</v>
      </c>
      <c r="B15" s="27" t="s">
        <v>26</v>
      </c>
      <c r="C15" s="28">
        <v>28000</v>
      </c>
      <c r="D15" s="28">
        <v>28000</v>
      </c>
      <c r="E15" s="37">
        <v>0</v>
      </c>
    </row>
    <row r="16" spans="1:5" ht="26.25">
      <c r="A16" s="32" t="s">
        <v>65</v>
      </c>
      <c r="B16" s="33" t="s">
        <v>116</v>
      </c>
      <c r="C16" s="34">
        <v>5256788</v>
      </c>
      <c r="D16" s="34">
        <v>5256788</v>
      </c>
      <c r="E16" s="38">
        <v>275860.36</v>
      </c>
    </row>
    <row r="17" spans="1:5" ht="19.5" customHeight="1">
      <c r="A17" s="26" t="s">
        <v>119</v>
      </c>
      <c r="B17" s="27" t="s">
        <v>66</v>
      </c>
      <c r="C17" s="28">
        <v>1530400</v>
      </c>
      <c r="D17" s="28">
        <v>1530400</v>
      </c>
      <c r="E17" s="37">
        <v>80960.04</v>
      </c>
    </row>
    <row r="18" spans="1:5" ht="26.25">
      <c r="A18" s="26" t="s">
        <v>120</v>
      </c>
      <c r="B18" s="27" t="s">
        <v>121</v>
      </c>
      <c r="C18" s="28">
        <v>3676000</v>
      </c>
      <c r="D18" s="28">
        <v>3676000</v>
      </c>
      <c r="E18" s="37">
        <v>194900.32</v>
      </c>
    </row>
    <row r="19" spans="1:6" ht="39">
      <c r="A19" s="26" t="s">
        <v>132</v>
      </c>
      <c r="B19" s="27" t="s">
        <v>133</v>
      </c>
      <c r="C19" s="28">
        <v>50388</v>
      </c>
      <c r="D19" s="28">
        <v>50388</v>
      </c>
      <c r="E19" s="37">
        <v>0</v>
      </c>
      <c r="F19" s="7"/>
    </row>
    <row r="20" spans="1:6" ht="26.25">
      <c r="A20" s="32" t="s">
        <v>21</v>
      </c>
      <c r="B20" s="33" t="s">
        <v>23</v>
      </c>
      <c r="C20" s="34">
        <v>669000</v>
      </c>
      <c r="D20" s="34">
        <v>669000</v>
      </c>
      <c r="E20" s="38">
        <v>84567.48</v>
      </c>
      <c r="F20" s="8"/>
    </row>
    <row r="21" spans="1:5" ht="12.75">
      <c r="A21" s="26" t="s">
        <v>136</v>
      </c>
      <c r="B21" s="27" t="s">
        <v>217</v>
      </c>
      <c r="C21" s="28">
        <v>356000</v>
      </c>
      <c r="D21" s="28">
        <v>356000</v>
      </c>
      <c r="E21" s="37">
        <v>72695.48</v>
      </c>
    </row>
    <row r="22" spans="1:5" ht="12.75">
      <c r="A22" s="26" t="s">
        <v>137</v>
      </c>
      <c r="B22" s="27" t="s">
        <v>69</v>
      </c>
      <c r="C22" s="28">
        <v>160000</v>
      </c>
      <c r="D22" s="28">
        <v>160000</v>
      </c>
      <c r="E22" s="37">
        <v>11872</v>
      </c>
    </row>
    <row r="23" spans="1:5" ht="12.75">
      <c r="A23" s="26" t="s">
        <v>138</v>
      </c>
      <c r="B23" s="27" t="s">
        <v>70</v>
      </c>
      <c r="C23" s="28">
        <v>3000</v>
      </c>
      <c r="D23" s="28">
        <v>3000</v>
      </c>
      <c r="E23" s="37">
        <v>0</v>
      </c>
    </row>
    <row r="24" spans="1:5" ht="26.25">
      <c r="A24" s="26" t="s">
        <v>139</v>
      </c>
      <c r="B24" s="27" t="s">
        <v>71</v>
      </c>
      <c r="C24" s="28">
        <v>150000</v>
      </c>
      <c r="D24" s="28">
        <v>150000</v>
      </c>
      <c r="E24" s="37">
        <v>0</v>
      </c>
    </row>
    <row r="25" spans="1:5" ht="12.75">
      <c r="A25" s="29" t="s">
        <v>24</v>
      </c>
      <c r="B25" s="30" t="s">
        <v>25</v>
      </c>
      <c r="C25" s="31">
        <f>C10+C16+C20</f>
        <v>9673212.56</v>
      </c>
      <c r="D25" s="31">
        <f>D10+D16+D20</f>
        <v>9673212.56</v>
      </c>
      <c r="E25" s="31">
        <v>423919.35</v>
      </c>
    </row>
    <row r="28" spans="1:4" s="16" customFormat="1" ht="18">
      <c r="A28" s="39" t="s">
        <v>221</v>
      </c>
      <c r="B28" s="40"/>
      <c r="C28" s="39" t="s">
        <v>222</v>
      </c>
      <c r="D28" s="40"/>
    </row>
  </sheetData>
  <sheetProtection/>
  <mergeCells count="3">
    <mergeCell ref="B6:E6"/>
    <mergeCell ref="B4:E4"/>
    <mergeCell ref="B5:E5"/>
  </mergeCells>
  <printOptions/>
  <pageMargins left="0.32" right="0.33" top="0.393700787401575" bottom="0.393700787401575" header="0" footer="0"/>
  <pageSetup fitToHeight="500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User245267</cp:lastModifiedBy>
  <cp:lastPrinted>2022-05-12T07:12:55Z</cp:lastPrinted>
  <dcterms:created xsi:type="dcterms:W3CDTF">2017-04-26T06:35:35Z</dcterms:created>
  <dcterms:modified xsi:type="dcterms:W3CDTF">2022-05-12T13:33:17Z</dcterms:modified>
  <cp:category/>
  <cp:version/>
  <cp:contentType/>
  <cp:contentStatus/>
</cp:coreProperties>
</file>