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465" activeTab="3"/>
  </bookViews>
  <sheets>
    <sheet name="доходи заг.ф." sheetId="1" r:id="rId1"/>
    <sheet name="видатки заг.ф." sheetId="2" r:id="rId2"/>
    <sheet name="доходи сп.ф. " sheetId="3" r:id="rId3"/>
    <sheet name="видатки сп.ф." sheetId="4" r:id="rId4"/>
  </sheets>
  <definedNames>
    <definedName name="_xlnm.Print_Titles" localSheetId="1">'видатки заг.ф.'!$5:$5</definedName>
    <definedName name="_xlnm.Print_Titles" localSheetId="0">'доходи заг.ф.'!$A:$C</definedName>
    <definedName name="_xlnm.Print_Titles" localSheetId="2">'доходи сп.ф. '!$A:$C</definedName>
  </definedNames>
  <calcPr fullCalcOnLoad="1"/>
</workbook>
</file>

<file path=xl/sharedStrings.xml><?xml version="1.0" encoding="utf-8"?>
<sst xmlns="http://schemas.openxmlformats.org/spreadsheetml/2006/main" count="336" uniqueCount="234">
  <si>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</si>
  <si>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</si>
  <si>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</si>
  <si>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</si>
  <si>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</si>
  <si>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</si>
  <si>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</si>
  <si>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</si>
  <si>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</si>
  <si>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</si>
  <si>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</si>
  <si>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</si>
  <si>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</si>
  <si>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</si>
  <si>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</si>
  <si>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</si>
  <si>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</si>
  <si>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</si>
  <si>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Новоушицька селищна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</si>
  <si>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</si>
  <si>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</si>
  <si>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</si>
  <si>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Резервний фонд</t>
  </si>
  <si>
    <t>Медична субвенція з державного бюджету місцевим бюджетам</t>
  </si>
  <si>
    <t>10</t>
  </si>
  <si>
    <t>Відділ освіти, молоді та спорту Новоушицької селищної ради</t>
  </si>
  <si>
    <t>Надання позашкільної освіти позашкільними закладами освіти, заходи із позашкільної роботи з дітьми</t>
  </si>
  <si>
    <t>Утримання та навчально-тренувальна робота комунальних дитячо-юнацьких спортивних шкіл</t>
  </si>
  <si>
    <t>Відділ культури, туризму та з питань засобів масової інформації Новоушицької селищної ради</t>
  </si>
  <si>
    <t xml:space="preserve"> </t>
  </si>
  <si>
    <t xml:space="preserve">Усього </t>
  </si>
  <si>
    <t>Охорона та раціональне використання природних ресурсів</t>
  </si>
  <si>
    <t xml:space="preserve">З В І Т </t>
  </si>
  <si>
    <t>Спеціальний фонд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</si>
  <si>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</si>
  <si>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</si>
  <si>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</si>
  <si>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</si>
  <si>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</si>
  <si>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</si>
  <si>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</si>
  <si>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</si>
  <si>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</si>
  <si>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</si>
  <si>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</si>
  <si>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</si>
  <si>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</si>
  <si>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</si>
  <si>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</si>
  <si>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</si>
  <si>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</si>
  <si>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</si>
  <si>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</si>
  <si>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</si>
  <si>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</si>
  <si>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</si>
  <si>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</si>
  <si>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</si>
  <si>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</si>
  <si>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</si>
  <si>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</si>
  <si>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</si>
  <si>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</si>
  <si>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</si>
  <si>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</si>
  <si>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</si>
  <si>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</si>
  <si>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</si>
  <si>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</si>
  <si>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</si>
  <si>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</si>
  <si>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</si>
  <si>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</si>
  <si>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</si>
  <si>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</si>
  <si>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</si>
  <si>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</si>
  <si>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</si>
  <si>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</si>
  <si>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</si>
  <si>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</si>
  <si>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</si>
  <si>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</si>
  <si>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</si>
  <si>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</si>
  <si>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</si>
  <si>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</si>
  <si>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</si>
  <si>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</si>
  <si>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</si>
  <si>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</si>
  <si>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</si>
  <si>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</si>
  <si>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</si>
  <si>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</si>
  <si>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</si>
  <si>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</si>
  <si>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Всього без урахування трансферт</t>
  </si>
  <si>
    <t>Всього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</si>
  <si>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</si>
  <si>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</si>
  <si>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</si>
  <si>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</si>
  <si>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</si>
  <si>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</si>
  <si>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</si>
  <si>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</si>
  <si>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</si>
  <si>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</si>
  <si>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</si>
  <si>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</si>
  <si>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</si>
  <si>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</si>
  <si>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</si>
  <si>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</si>
  <si>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</si>
  <si>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</si>
  <si>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</si>
  <si>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0110150</t>
  </si>
  <si>
    <t>0110180</t>
  </si>
  <si>
    <t>Інша діяльність у сфері державного управління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</si>
  <si>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</si>
  <si>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</si>
  <si>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0112146</t>
  </si>
  <si>
    <t>Відшкодування вартості лікарських засобів для лікування окремих захворювань</t>
  </si>
  <si>
    <t>0113033</t>
  </si>
  <si>
    <t>Компенсаційні виплати на пільговий проїзд автомобільним транспортом окремим категоріям громадян</t>
  </si>
  <si>
    <t>0113192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</si>
  <si>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</si>
  <si>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0113242</t>
  </si>
  <si>
    <t>Інші заходи у сфері соціального захисту і соціального забезпечення</t>
  </si>
  <si>
    <t>0116013</t>
  </si>
  <si>
    <t>Забезпечення діяльності водопровідно-каналізаційного господарства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</si>
  <si>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</si>
  <si>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</si>
  <si>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</si>
  <si>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</si>
  <si>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</si>
  <si>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</si>
  <si>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</si>
  <si>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Забезпечення діяльності місцевої пожежної охорони</t>
  </si>
  <si>
    <t>0118700</t>
  </si>
  <si>
    <t>0119410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</si>
  <si>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</si>
  <si>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</si>
  <si>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Інші субвенції з місцевого бюджету</t>
  </si>
  <si>
    <t>06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</si>
  <si>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</si>
  <si>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</si>
  <si>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</si>
  <si>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</si>
  <si>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</si>
  <si>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</si>
  <si>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</si>
  <si>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</si>
  <si>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</si>
  <si>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</si>
  <si>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</si>
  <si>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0615012</t>
  </si>
  <si>
    <t>Проведення навчально-тренувальних зборів і змагань з неолімпійських видів спорту</t>
  </si>
  <si>
    <t>0615031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</si>
  <si>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</si>
  <si>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</si>
  <si>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</si>
  <si>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</si>
  <si>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</si>
  <si>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</si>
  <si>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</si>
  <si>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</si>
  <si>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</si>
  <si>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</si>
  <si>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37</t>
  </si>
  <si>
    <t>Відділ фінансів Новоушицької селищної ради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</si>
  <si>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</si>
  <si>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</si>
  <si>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3718700</t>
  </si>
  <si>
    <t>3719410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</si>
  <si>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</si>
  <si>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</si>
  <si>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</si>
  <si>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0117310</t>
  </si>
  <si>
    <t>Будівництво об`єктів житлово-комунального господарства</t>
  </si>
  <si>
    <t>0117330</t>
  </si>
  <si>
    <t>Будівництво інших об`єктів соціальної та виробничої інфраструктури комунальної власності</t>
  </si>
  <si>
    <t>0117361</t>
  </si>
  <si>
    <t>Співфінансування інвестиційних проектів, що реалізуються за рахунок коштів державного фонду регіонального розвитку</t>
  </si>
  <si>
    <t>0117362</t>
  </si>
  <si>
    <t>Виконання інвестиційних проектів в рамках формування інфраструктури об`єднаних територіальних громад</t>
  </si>
  <si>
    <t>0117370</t>
  </si>
  <si>
    <t>Реалізація інших заходів щодо соціально-економічного розвитку територій</t>
  </si>
  <si>
    <t>0118311</t>
  </si>
  <si>
    <t>0617361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</si>
  <si>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</si>
  <si>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</si>
  <si>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1017363</t>
  </si>
  <si>
    <t>ІV.   Видатки спеціального фонду місцевого бюджету</t>
  </si>
  <si>
    <t>ІІ.   Видатки загального фонду місцевого бюджету</t>
  </si>
  <si>
    <t>Транспортний податок з фізичних осіб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</si>
  <si>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</si>
  <si>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Інші надходження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</si>
  <si>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</si>
  <si>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</si>
  <si>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</si>
  <si>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</si>
  <si>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</si>
  <si>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</si>
  <si>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</si>
  <si>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І. Доходи загального фонду місцевого бюджету</t>
  </si>
  <si>
    <t>Аналіз виконання плану по доходах</t>
  </si>
  <si>
    <t>Надходження коштів від відшкодування втрат сільськогосподарського і лісогосподарського виробництва  </t>
  </si>
  <si>
    <t>ІІІ. Доходи спеціального фонду місцевого бюджету</t>
  </si>
  <si>
    <t>0110191</t>
  </si>
  <si>
    <t>Проведення місцевих виборів</t>
  </si>
  <si>
    <t>0113210</t>
  </si>
  <si>
    <t>Організація та проведення громадських робіт</t>
  </si>
  <si>
    <t>0118110</t>
  </si>
  <si>
    <t>Заходи із запобігання та ліквідації надзвичайних ситуацій та наслідків стихійного лиха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</si>
  <si>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</si>
  <si>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</si>
  <si>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</si>
  <si>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Проведення навчально-тренувальних зборів і змагань з олімпійських видів спорту</t>
  </si>
  <si>
    <t>про виконання місцевого бюджету за I півріччя 2018 року</t>
  </si>
  <si>
    <t>0617321</t>
  </si>
  <si>
    <t>Будівництво освітніх установ та закладів</t>
  </si>
  <si>
    <t>0617362</t>
  </si>
  <si>
    <t>На 27.06.2018</t>
  </si>
  <si>
    <t>ККД</t>
  </si>
  <si>
    <t>Доходи</t>
  </si>
  <si>
    <t>отг. Новоушицька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</si>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</sst>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8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vertical="center" wrapText="1"/>
    </xf>
    <xf numFmtId="0" fontId="1" fillId="33" borderId="10" xfId="0" applyFont="1" applyFill="1" applyBorder="1" applyAlignment="1">
      <alignment vertical="center" wrapText="1"/>
    </xf>
    <xf numFmtId="180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80" fontId="0" fillId="0" borderId="10" xfId="0" applyNumberFormat="1" applyBorder="1" applyAlignment="1">
      <alignment vertical="center" wrapText="1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180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wrapText="1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PageLayoutView="0" workbookViewId="0" topLeftCell="A79">
      <selection activeCell="G84" sqref="G84"/>
    </sheetView>
  </sheetViews>
  <sheetFormatPr defaultColWidth="9.00390625" defaultRowHeight="12.75"/>
  <cols>
    <col min="1" max="1" width="0.12890625" style="0" customWidth="1"/>
    <col min="3" max="3" width="33.125" style="0" customWidth="1"/>
    <col min="4" max="6" width="13.875" style="0" customWidth="1"/>
    <col min="7" max="7" width="11.625" style="0" bestFit="1" customWidth="1"/>
    <col min="8" max="8" width="10.625" style="0" bestFit="1" customWidth="1"/>
  </cols>
  <sheetData>
    <row r="1" spans="1:12" ht="15.75">
      <c r="A1" s="1"/>
      <c r="B1" s="27" t="s">
        <v>32</v>
      </c>
      <c r="C1" s="27"/>
      <c r="D1" s="27"/>
      <c r="E1" s="27"/>
      <c r="F1" s="27"/>
      <c r="G1" s="27"/>
      <c r="H1" s="27"/>
      <c r="I1" s="27"/>
      <c r="J1" s="1"/>
      <c r="K1" s="1"/>
      <c r="L1" s="1"/>
    </row>
    <row r="2" spans="1:12" ht="23.25">
      <c r="A2" s="21" t="s">
        <v>208</v>
      </c>
      <c r="B2" s="28" t="s">
        <v>221</v>
      </c>
      <c r="C2" s="28"/>
      <c r="D2" s="28"/>
      <c r="E2" s="28"/>
      <c r="F2" s="28"/>
      <c r="G2" s="28"/>
      <c r="H2" s="28"/>
      <c r="I2" s="28"/>
      <c r="J2" s="22"/>
      <c r="K2" s="22"/>
      <c r="L2" s="22"/>
    </row>
    <row r="3" spans="1:12" ht="14.25">
      <c r="A3" s="1"/>
      <c r="B3" s="28" t="s">
        <v>0</v>
      </c>
      <c r="C3" s="28"/>
      <c r="D3" s="28"/>
      <c r="E3" s="28"/>
      <c r="F3" s="28"/>
      <c r="G3" s="28"/>
      <c r="H3" s="28"/>
      <c r="I3" s="28"/>
      <c r="J3" s="1"/>
      <c r="K3" s="1"/>
      <c r="L3" s="1"/>
    </row>
    <row r="4" spans="1:12" ht="18">
      <c r="A4" s="23" t="s">
        <v>225</v>
      </c>
      <c r="B4" s="19" t="s">
        <v>207</v>
      </c>
      <c r="C4" s="19"/>
      <c r="D4" s="20"/>
      <c r="E4" s="20"/>
      <c r="I4" s="2" t="s">
        <v>1</v>
      </c>
      <c r="J4" s="22"/>
      <c r="K4" s="22"/>
      <c r="L4" s="22"/>
    </row>
    <row r="5" spans="1:9" ht="12.75">
      <c r="A5" s="33"/>
      <c r="B5" s="31" t="s">
        <v>226</v>
      </c>
      <c r="C5" s="31" t="s">
        <v>227</v>
      </c>
      <c r="D5" s="31" t="s">
        <v>228</v>
      </c>
      <c r="E5" s="32"/>
      <c r="F5" s="32"/>
      <c r="G5" s="32"/>
      <c r="H5" s="32"/>
      <c r="I5" s="32"/>
    </row>
    <row r="6" spans="1:9" ht="28.5" customHeight="1">
      <c r="A6" s="33"/>
      <c r="B6" s="32"/>
      <c r="C6" s="32"/>
      <c r="D6" s="3" t="s">
        <v>34</v>
      </c>
      <c r="E6" s="3" t="s">
        <v>35</v>
      </c>
      <c r="F6" s="3" t="s">
        <v>36</v>
      </c>
      <c r="G6" s="13" t="s">
        <v>37</v>
      </c>
      <c r="H6" s="13" t="s">
        <v>38</v>
      </c>
      <c r="I6" s="13" t="s">
        <v>39</v>
      </c>
    </row>
    <row r="7" spans="1:9" ht="12.75">
      <c r="A7" s="14"/>
      <c r="B7" s="14">
        <v>10000000</v>
      </c>
      <c r="C7" s="24" t="s">
        <v>40</v>
      </c>
      <c r="D7" s="15">
        <v>53250968</v>
      </c>
      <c r="E7" s="15">
        <v>56487968</v>
      </c>
      <c r="F7" s="15">
        <v>26017031</v>
      </c>
      <c r="G7" s="15">
        <v>27248953.39</v>
      </c>
      <c r="H7" s="15">
        <f aca="true" t="shared" si="0" ref="H7:H38">G7-F7</f>
        <v>1231922.3900000006</v>
      </c>
      <c r="I7" s="15">
        <f aca="true" t="shared" si="1" ref="I7:I38">IF(F7=0,0,G7/F7*100)</f>
        <v>104.7350613911326</v>
      </c>
    </row>
    <row r="8" spans="1:9" ht="38.25">
      <c r="A8" s="14"/>
      <c r="B8" s="14">
        <v>11000000</v>
      </c>
      <c r="C8" s="24" t="s">
        <v>41</v>
      </c>
      <c r="D8" s="15">
        <v>30469968</v>
      </c>
      <c r="E8" s="15">
        <v>32381218</v>
      </c>
      <c r="F8" s="15">
        <v>15745981</v>
      </c>
      <c r="G8" s="15">
        <v>16718214.139999999</v>
      </c>
      <c r="H8" s="15">
        <f t="shared" si="0"/>
        <v>972233.1399999987</v>
      </c>
      <c r="I8" s="15">
        <f t="shared" si="1"/>
        <v>106.17448439700263</v>
      </c>
    </row>
    <row r="9" spans="1:9" ht="25.5">
      <c r="A9" s="14"/>
      <c r="B9" s="14">
        <v>11010000</v>
      </c>
      <c r="C9" s="24" t="s">
        <v>42</v>
      </c>
      <c r="D9" s="15">
        <v>30462968</v>
      </c>
      <c r="E9" s="15">
        <v>32374218</v>
      </c>
      <c r="F9" s="15">
        <v>15738981</v>
      </c>
      <c r="G9" s="15">
        <v>16697635.139999999</v>
      </c>
      <c r="H9" s="15">
        <f t="shared" si="0"/>
        <v>958654.1399999987</v>
      </c>
      <c r="I9" s="15">
        <f t="shared" si="1"/>
        <v>106.09095430002742</v>
      </c>
    </row>
    <row r="10" spans="1:9" ht="51">
      <c r="A10" s="14"/>
      <c r="B10" s="14">
        <v>11010100</v>
      </c>
      <c r="C10" s="24" t="s">
        <v>43</v>
      </c>
      <c r="D10" s="15">
        <v>24596068</v>
      </c>
      <c r="E10" s="15">
        <v>25239718</v>
      </c>
      <c r="F10" s="15">
        <v>12220671</v>
      </c>
      <c r="G10" s="15">
        <v>13332126.61</v>
      </c>
      <c r="H10" s="15">
        <f t="shared" si="0"/>
        <v>1111455.6099999994</v>
      </c>
      <c r="I10" s="15">
        <f t="shared" si="1"/>
        <v>109.09488202407216</v>
      </c>
    </row>
    <row r="11" spans="1:9" ht="89.25">
      <c r="A11" s="14"/>
      <c r="B11" s="14">
        <v>11010200</v>
      </c>
      <c r="C11" s="24" t="s">
        <v>44</v>
      </c>
      <c r="D11" s="15">
        <v>838600</v>
      </c>
      <c r="E11" s="15">
        <v>838600</v>
      </c>
      <c r="F11" s="15">
        <v>379560</v>
      </c>
      <c r="G11" s="15">
        <v>437765.22</v>
      </c>
      <c r="H11" s="15">
        <f t="shared" si="0"/>
        <v>58205.21999999997</v>
      </c>
      <c r="I11" s="15">
        <f t="shared" si="1"/>
        <v>115.33491938033511</v>
      </c>
    </row>
    <row r="12" spans="1:9" ht="51">
      <c r="A12" s="14"/>
      <c r="B12" s="14">
        <v>11010400</v>
      </c>
      <c r="C12" s="24" t="s">
        <v>45</v>
      </c>
      <c r="D12" s="15">
        <v>4658400</v>
      </c>
      <c r="E12" s="15">
        <v>5958400</v>
      </c>
      <c r="F12" s="15">
        <v>2970000</v>
      </c>
      <c r="G12" s="15">
        <v>2658157.37</v>
      </c>
      <c r="H12" s="15">
        <f t="shared" si="0"/>
        <v>-311842.6299999999</v>
      </c>
      <c r="I12" s="15">
        <f t="shared" si="1"/>
        <v>89.50024814814816</v>
      </c>
    </row>
    <row r="13" spans="1:9" ht="51">
      <c r="A13" s="14"/>
      <c r="B13" s="14">
        <v>11010500</v>
      </c>
      <c r="C13" s="24" t="s">
        <v>46</v>
      </c>
      <c r="D13" s="15">
        <v>337500</v>
      </c>
      <c r="E13" s="15">
        <v>337500</v>
      </c>
      <c r="F13" s="15">
        <v>168750</v>
      </c>
      <c r="G13" s="15">
        <v>269585.94</v>
      </c>
      <c r="H13" s="15">
        <f t="shared" si="0"/>
        <v>100835.94</v>
      </c>
      <c r="I13" s="15">
        <f t="shared" si="1"/>
        <v>159.7546311111111</v>
      </c>
    </row>
    <row r="14" spans="1:9" ht="89.25">
      <c r="A14" s="14"/>
      <c r="B14" s="14">
        <v>11010900</v>
      </c>
      <c r="C14" s="24" t="s">
        <v>47</v>
      </c>
      <c r="D14" s="15">
        <v>32400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5">
        <f t="shared" si="1"/>
        <v>0</v>
      </c>
    </row>
    <row r="15" spans="1:9" ht="12.75">
      <c r="A15" s="14"/>
      <c r="B15" s="14">
        <v>11020000</v>
      </c>
      <c r="C15" s="24" t="s">
        <v>48</v>
      </c>
      <c r="D15" s="15">
        <v>7000</v>
      </c>
      <c r="E15" s="15">
        <v>7000</v>
      </c>
      <c r="F15" s="15">
        <v>7000</v>
      </c>
      <c r="G15" s="15">
        <v>20579</v>
      </c>
      <c r="H15" s="15">
        <f t="shared" si="0"/>
        <v>13579</v>
      </c>
      <c r="I15" s="15">
        <f t="shared" si="1"/>
        <v>293.98571428571427</v>
      </c>
    </row>
    <row r="16" spans="1:9" ht="38.25">
      <c r="A16" s="14"/>
      <c r="B16" s="14">
        <v>11020200</v>
      </c>
      <c r="C16" s="24" t="s">
        <v>49</v>
      </c>
      <c r="D16" s="15">
        <v>7000</v>
      </c>
      <c r="E16" s="15">
        <v>7000</v>
      </c>
      <c r="F16" s="15">
        <v>7000</v>
      </c>
      <c r="G16" s="15">
        <v>20579</v>
      </c>
      <c r="H16" s="15">
        <f t="shared" si="0"/>
        <v>13579</v>
      </c>
      <c r="I16" s="15">
        <f t="shared" si="1"/>
        <v>293.98571428571427</v>
      </c>
    </row>
    <row r="17" spans="1:9" ht="38.25">
      <c r="A17" s="14"/>
      <c r="B17" s="14">
        <v>13000000</v>
      </c>
      <c r="C17" s="24" t="s">
        <v>50</v>
      </c>
      <c r="D17" s="15">
        <v>47600</v>
      </c>
      <c r="E17" s="15">
        <v>47600</v>
      </c>
      <c r="F17" s="15">
        <v>6800</v>
      </c>
      <c r="G17" s="15">
        <v>10654.98</v>
      </c>
      <c r="H17" s="15">
        <f t="shared" si="0"/>
        <v>3854.9799999999996</v>
      </c>
      <c r="I17" s="15">
        <f t="shared" si="1"/>
        <v>156.69088235294117</v>
      </c>
    </row>
    <row r="18" spans="1:9" ht="25.5">
      <c r="A18" s="14"/>
      <c r="B18" s="14">
        <v>13010000</v>
      </c>
      <c r="C18" s="24" t="s">
        <v>51</v>
      </c>
      <c r="D18" s="15">
        <v>47600</v>
      </c>
      <c r="E18" s="15">
        <v>47600</v>
      </c>
      <c r="F18" s="15">
        <v>6800</v>
      </c>
      <c r="G18" s="15">
        <v>10654.98</v>
      </c>
      <c r="H18" s="15">
        <f t="shared" si="0"/>
        <v>3854.9799999999996</v>
      </c>
      <c r="I18" s="15">
        <f t="shared" si="1"/>
        <v>156.69088235294117</v>
      </c>
    </row>
    <row r="19" spans="1:9" ht="89.25">
      <c r="A19" s="14"/>
      <c r="B19" s="14">
        <v>13010200</v>
      </c>
      <c r="C19" s="24" t="s">
        <v>52</v>
      </c>
      <c r="D19" s="15">
        <v>47600</v>
      </c>
      <c r="E19" s="15">
        <v>47600</v>
      </c>
      <c r="F19" s="15">
        <v>6800</v>
      </c>
      <c r="G19" s="15">
        <v>10654.98</v>
      </c>
      <c r="H19" s="15">
        <f t="shared" si="0"/>
        <v>3854.9799999999996</v>
      </c>
      <c r="I19" s="15">
        <f t="shared" si="1"/>
        <v>156.69088235294117</v>
      </c>
    </row>
    <row r="20" spans="1:9" ht="25.5">
      <c r="A20" s="14"/>
      <c r="B20" s="14">
        <v>14000000</v>
      </c>
      <c r="C20" s="24" t="s">
        <v>53</v>
      </c>
      <c r="D20" s="15">
        <v>3987500</v>
      </c>
      <c r="E20" s="15">
        <v>3987500</v>
      </c>
      <c r="F20" s="15">
        <v>2000600</v>
      </c>
      <c r="G20" s="15">
        <v>1507780.88</v>
      </c>
      <c r="H20" s="15">
        <f t="shared" si="0"/>
        <v>-492819.1200000001</v>
      </c>
      <c r="I20" s="15">
        <f t="shared" si="1"/>
        <v>75.36643406977906</v>
      </c>
    </row>
    <row r="21" spans="1:9" ht="38.25">
      <c r="A21" s="14"/>
      <c r="B21" s="14">
        <v>14020000</v>
      </c>
      <c r="C21" s="24" t="s">
        <v>54</v>
      </c>
      <c r="D21" s="15">
        <v>678200</v>
      </c>
      <c r="E21" s="15">
        <v>678200</v>
      </c>
      <c r="F21" s="15">
        <v>323600</v>
      </c>
      <c r="G21" s="15">
        <v>285428.21</v>
      </c>
      <c r="H21" s="15">
        <f t="shared" si="0"/>
        <v>-38171.78999999998</v>
      </c>
      <c r="I21" s="15">
        <f t="shared" si="1"/>
        <v>88.20402039555006</v>
      </c>
    </row>
    <row r="22" spans="1:9" ht="12.75">
      <c r="A22" s="14"/>
      <c r="B22" s="14">
        <v>14021900</v>
      </c>
      <c r="C22" s="24" t="s">
        <v>55</v>
      </c>
      <c r="D22" s="15">
        <v>678200</v>
      </c>
      <c r="E22" s="15">
        <v>678200</v>
      </c>
      <c r="F22" s="15">
        <v>323600</v>
      </c>
      <c r="G22" s="15">
        <v>285428.21</v>
      </c>
      <c r="H22" s="15">
        <f t="shared" si="0"/>
        <v>-38171.78999999998</v>
      </c>
      <c r="I22" s="15">
        <f t="shared" si="1"/>
        <v>88.20402039555006</v>
      </c>
    </row>
    <row r="23" spans="1:9" ht="38.25">
      <c r="A23" s="14"/>
      <c r="B23" s="14">
        <v>14030000</v>
      </c>
      <c r="C23" s="24" t="s">
        <v>56</v>
      </c>
      <c r="D23" s="15">
        <v>2609300</v>
      </c>
      <c r="E23" s="15">
        <v>2609300</v>
      </c>
      <c r="F23" s="15">
        <v>1219200</v>
      </c>
      <c r="G23" s="15">
        <v>1065245.87</v>
      </c>
      <c r="H23" s="15">
        <f t="shared" si="0"/>
        <v>-153954.1299999999</v>
      </c>
      <c r="I23" s="15">
        <f t="shared" si="1"/>
        <v>87.37252870734909</v>
      </c>
    </row>
    <row r="24" spans="1:9" ht="12.75">
      <c r="A24" s="14"/>
      <c r="B24" s="14">
        <v>14031900</v>
      </c>
      <c r="C24" s="24" t="s">
        <v>55</v>
      </c>
      <c r="D24" s="15">
        <v>2609300</v>
      </c>
      <c r="E24" s="15">
        <v>2609300</v>
      </c>
      <c r="F24" s="15">
        <v>1219200</v>
      </c>
      <c r="G24" s="15">
        <v>1065245.87</v>
      </c>
      <c r="H24" s="15">
        <f t="shared" si="0"/>
        <v>-153954.1299999999</v>
      </c>
      <c r="I24" s="15">
        <f t="shared" si="1"/>
        <v>87.37252870734909</v>
      </c>
    </row>
    <row r="25" spans="1:9" ht="51">
      <c r="A25" s="14"/>
      <c r="B25" s="14">
        <v>14040000</v>
      </c>
      <c r="C25" s="24" t="s">
        <v>57</v>
      </c>
      <c r="D25" s="15">
        <v>700000</v>
      </c>
      <c r="E25" s="15">
        <v>700000</v>
      </c>
      <c r="F25" s="15">
        <v>457800</v>
      </c>
      <c r="G25" s="15">
        <v>157106.8</v>
      </c>
      <c r="H25" s="15">
        <f t="shared" si="0"/>
        <v>-300693.2</v>
      </c>
      <c r="I25" s="15">
        <f t="shared" si="1"/>
        <v>34.317780690257756</v>
      </c>
    </row>
    <row r="26" spans="1:9" ht="12.75">
      <c r="A26" s="14"/>
      <c r="B26" s="14">
        <v>18000000</v>
      </c>
      <c r="C26" s="24" t="s">
        <v>58</v>
      </c>
      <c r="D26" s="15">
        <v>18745900</v>
      </c>
      <c r="E26" s="15">
        <v>20071650</v>
      </c>
      <c r="F26" s="15">
        <v>8263650</v>
      </c>
      <c r="G26" s="15">
        <v>9012303.39</v>
      </c>
      <c r="H26" s="15">
        <f t="shared" si="0"/>
        <v>748653.3900000006</v>
      </c>
      <c r="I26" s="15">
        <f t="shared" si="1"/>
        <v>109.05959703036794</v>
      </c>
    </row>
    <row r="27" spans="1:9" ht="12.75">
      <c r="A27" s="14"/>
      <c r="B27" s="14">
        <v>18010000</v>
      </c>
      <c r="C27" s="24" t="s">
        <v>59</v>
      </c>
      <c r="D27" s="15">
        <v>7685900</v>
      </c>
      <c r="E27" s="15">
        <v>7704650</v>
      </c>
      <c r="F27" s="15">
        <v>3507450</v>
      </c>
      <c r="G27" s="15">
        <v>4175524.65</v>
      </c>
      <c r="H27" s="15">
        <f t="shared" si="0"/>
        <v>668074.6499999999</v>
      </c>
      <c r="I27" s="15">
        <f t="shared" si="1"/>
        <v>119.04730359663003</v>
      </c>
    </row>
    <row r="28" spans="1:9" ht="63.75">
      <c r="A28" s="14"/>
      <c r="B28" s="14">
        <v>18010100</v>
      </c>
      <c r="C28" s="24" t="s">
        <v>60</v>
      </c>
      <c r="D28" s="15">
        <v>10000</v>
      </c>
      <c r="E28" s="15">
        <v>10000</v>
      </c>
      <c r="F28" s="15">
        <v>5000</v>
      </c>
      <c r="G28" s="15">
        <v>9250.44</v>
      </c>
      <c r="H28" s="15">
        <f t="shared" si="0"/>
        <v>4250.4400000000005</v>
      </c>
      <c r="I28" s="15">
        <f t="shared" si="1"/>
        <v>185.0088</v>
      </c>
    </row>
    <row r="29" spans="1:9" ht="63.75">
      <c r="A29" s="14"/>
      <c r="B29" s="14">
        <v>18010200</v>
      </c>
      <c r="C29" s="24" t="s">
        <v>61</v>
      </c>
      <c r="D29" s="15">
        <v>250000</v>
      </c>
      <c r="E29" s="15">
        <v>250000</v>
      </c>
      <c r="F29" s="15">
        <v>125000</v>
      </c>
      <c r="G29" s="15">
        <v>168484</v>
      </c>
      <c r="H29" s="15">
        <f t="shared" si="0"/>
        <v>43484</v>
      </c>
      <c r="I29" s="15">
        <f t="shared" si="1"/>
        <v>134.78719999999998</v>
      </c>
    </row>
    <row r="30" spans="1:9" ht="63.75">
      <c r="A30" s="14"/>
      <c r="B30" s="14">
        <v>18010300</v>
      </c>
      <c r="C30" s="24" t="s">
        <v>62</v>
      </c>
      <c r="D30" s="15">
        <v>50000</v>
      </c>
      <c r="E30" s="15">
        <v>50000</v>
      </c>
      <c r="F30" s="15">
        <v>0</v>
      </c>
      <c r="G30" s="15">
        <v>41734.79</v>
      </c>
      <c r="H30" s="15">
        <f t="shared" si="0"/>
        <v>41734.79</v>
      </c>
      <c r="I30" s="15">
        <f t="shared" si="1"/>
        <v>0</v>
      </c>
    </row>
    <row r="31" spans="1:9" ht="63.75">
      <c r="A31" s="14"/>
      <c r="B31" s="14">
        <v>18010400</v>
      </c>
      <c r="C31" s="24" t="s">
        <v>63</v>
      </c>
      <c r="D31" s="15">
        <v>600000</v>
      </c>
      <c r="E31" s="15">
        <v>600000</v>
      </c>
      <c r="F31" s="15">
        <v>376000</v>
      </c>
      <c r="G31" s="15">
        <v>457753.02</v>
      </c>
      <c r="H31" s="15">
        <f t="shared" si="0"/>
        <v>81753.02000000002</v>
      </c>
      <c r="I31" s="15">
        <f t="shared" si="1"/>
        <v>121.7428244680851</v>
      </c>
    </row>
    <row r="32" spans="1:9" ht="25.5">
      <c r="A32" s="14"/>
      <c r="B32" s="14">
        <v>18010500</v>
      </c>
      <c r="C32" s="24" t="s">
        <v>64</v>
      </c>
      <c r="D32" s="15">
        <v>260000</v>
      </c>
      <c r="E32" s="15">
        <v>260000</v>
      </c>
      <c r="F32" s="15">
        <v>119000</v>
      </c>
      <c r="G32" s="15">
        <v>218899.06</v>
      </c>
      <c r="H32" s="15">
        <f t="shared" si="0"/>
        <v>99899.06</v>
      </c>
      <c r="I32" s="15">
        <f t="shared" si="1"/>
        <v>183.9487899159664</v>
      </c>
    </row>
    <row r="33" spans="1:9" ht="12.75">
      <c r="A33" s="14"/>
      <c r="B33" s="14">
        <v>18010600</v>
      </c>
      <c r="C33" s="24" t="s">
        <v>65</v>
      </c>
      <c r="D33" s="15">
        <v>4377000</v>
      </c>
      <c r="E33" s="15">
        <v>4377000</v>
      </c>
      <c r="F33" s="15">
        <v>2043100</v>
      </c>
      <c r="G33" s="15">
        <v>2437043.1</v>
      </c>
      <c r="H33" s="15">
        <f t="shared" si="0"/>
        <v>393943.1000000001</v>
      </c>
      <c r="I33" s="15">
        <f t="shared" si="1"/>
        <v>119.2816357495962</v>
      </c>
    </row>
    <row r="34" spans="1:9" ht="12.75">
      <c r="A34" s="14"/>
      <c r="B34" s="14">
        <v>18010700</v>
      </c>
      <c r="C34" s="24" t="s">
        <v>66</v>
      </c>
      <c r="D34" s="15">
        <v>1200000</v>
      </c>
      <c r="E34" s="15">
        <v>1200000</v>
      </c>
      <c r="F34" s="15">
        <v>700000</v>
      </c>
      <c r="G34" s="15">
        <v>161785.03</v>
      </c>
      <c r="H34" s="15">
        <f t="shared" si="0"/>
        <v>-538214.97</v>
      </c>
      <c r="I34" s="15">
        <f t="shared" si="1"/>
        <v>23.112147142857143</v>
      </c>
    </row>
    <row r="35" spans="1:9" ht="12.75">
      <c r="A35" s="14"/>
      <c r="B35" s="14">
        <v>18010900</v>
      </c>
      <c r="C35" s="24" t="s">
        <v>67</v>
      </c>
      <c r="D35" s="15">
        <v>938900</v>
      </c>
      <c r="E35" s="15">
        <v>938900</v>
      </c>
      <c r="F35" s="15">
        <v>120600</v>
      </c>
      <c r="G35" s="15">
        <v>661825.21</v>
      </c>
      <c r="H35" s="15">
        <f t="shared" si="0"/>
        <v>541225.21</v>
      </c>
      <c r="I35" s="15">
        <f t="shared" si="1"/>
        <v>548.7771227197346</v>
      </c>
    </row>
    <row r="36" spans="1:9" ht="25.5">
      <c r="A36" s="14"/>
      <c r="B36" s="14">
        <v>18011000</v>
      </c>
      <c r="C36" s="24" t="s">
        <v>197</v>
      </c>
      <c r="D36" s="15">
        <v>0</v>
      </c>
      <c r="E36" s="15">
        <v>18750</v>
      </c>
      <c r="F36" s="15">
        <v>18750</v>
      </c>
      <c r="G36" s="15">
        <v>18750</v>
      </c>
      <c r="H36" s="15">
        <f t="shared" si="0"/>
        <v>0</v>
      </c>
      <c r="I36" s="15">
        <f t="shared" si="1"/>
        <v>100</v>
      </c>
    </row>
    <row r="37" spans="1:9" ht="12.75">
      <c r="A37" s="14"/>
      <c r="B37" s="14">
        <v>18050000</v>
      </c>
      <c r="C37" s="24" t="s">
        <v>68</v>
      </c>
      <c r="D37" s="15">
        <v>11060000</v>
      </c>
      <c r="E37" s="15">
        <v>12367000</v>
      </c>
      <c r="F37" s="15">
        <v>4756200</v>
      </c>
      <c r="G37" s="15">
        <v>4836778.74</v>
      </c>
      <c r="H37" s="15">
        <f t="shared" si="0"/>
        <v>80578.74000000022</v>
      </c>
      <c r="I37" s="15">
        <f t="shared" si="1"/>
        <v>101.69418317143939</v>
      </c>
    </row>
    <row r="38" spans="1:9" ht="12.75">
      <c r="A38" s="14"/>
      <c r="B38" s="14">
        <v>18050300</v>
      </c>
      <c r="C38" s="24" t="s">
        <v>69</v>
      </c>
      <c r="D38" s="15">
        <v>620000</v>
      </c>
      <c r="E38" s="15">
        <v>620000</v>
      </c>
      <c r="F38" s="15">
        <v>277800</v>
      </c>
      <c r="G38" s="15">
        <v>139680.2</v>
      </c>
      <c r="H38" s="15">
        <f t="shared" si="0"/>
        <v>-138119.8</v>
      </c>
      <c r="I38" s="15">
        <f t="shared" si="1"/>
        <v>50.28084953203744</v>
      </c>
    </row>
    <row r="39" spans="1:9" ht="12.75">
      <c r="A39" s="14"/>
      <c r="B39" s="14">
        <v>18050400</v>
      </c>
      <c r="C39" s="24" t="s">
        <v>70</v>
      </c>
      <c r="D39" s="15">
        <v>4800000</v>
      </c>
      <c r="E39" s="15">
        <v>4800000</v>
      </c>
      <c r="F39" s="15">
        <v>2280400</v>
      </c>
      <c r="G39" s="15">
        <v>2101732.64</v>
      </c>
      <c r="H39" s="15">
        <f aca="true" t="shared" si="2" ref="H39:H70">G39-F39</f>
        <v>-178667.35999999987</v>
      </c>
      <c r="I39" s="15">
        <f aca="true" t="shared" si="3" ref="I39:I70">IF(F39=0,0,G39/F39*100)</f>
        <v>92.16508682687248</v>
      </c>
    </row>
    <row r="40" spans="1:9" ht="89.25">
      <c r="A40" s="14"/>
      <c r="B40" s="14">
        <v>18050500</v>
      </c>
      <c r="C40" s="24" t="s">
        <v>71</v>
      </c>
      <c r="D40" s="15">
        <v>5640000</v>
      </c>
      <c r="E40" s="15">
        <v>6947000</v>
      </c>
      <c r="F40" s="15">
        <v>2198000</v>
      </c>
      <c r="G40" s="15">
        <v>2595365.9</v>
      </c>
      <c r="H40" s="15">
        <f t="shared" si="2"/>
        <v>397365.8999999999</v>
      </c>
      <c r="I40" s="15">
        <f t="shared" si="3"/>
        <v>118.07852138307553</v>
      </c>
    </row>
    <row r="41" spans="1:9" ht="12.75">
      <c r="A41" s="14"/>
      <c r="B41" s="14">
        <v>20000000</v>
      </c>
      <c r="C41" s="24" t="s">
        <v>72</v>
      </c>
      <c r="D41" s="15">
        <v>817900</v>
      </c>
      <c r="E41" s="15">
        <v>817900</v>
      </c>
      <c r="F41" s="15">
        <v>296400</v>
      </c>
      <c r="G41" s="15">
        <v>828355.4</v>
      </c>
      <c r="H41" s="15">
        <f t="shared" si="2"/>
        <v>531955.4</v>
      </c>
      <c r="I41" s="15">
        <f t="shared" si="3"/>
        <v>279.4721322537112</v>
      </c>
    </row>
    <row r="42" spans="1:9" ht="25.5">
      <c r="A42" s="14"/>
      <c r="B42" s="14">
        <v>21000000</v>
      </c>
      <c r="C42" s="24" t="s">
        <v>73</v>
      </c>
      <c r="D42" s="15">
        <v>11900</v>
      </c>
      <c r="E42" s="15">
        <v>11900</v>
      </c>
      <c r="F42" s="15">
        <v>7800</v>
      </c>
      <c r="G42" s="15">
        <v>107297.43</v>
      </c>
      <c r="H42" s="15">
        <f t="shared" si="2"/>
        <v>99497.43</v>
      </c>
      <c r="I42" s="15">
        <f t="shared" si="3"/>
        <v>1375.6080769230769</v>
      </c>
    </row>
    <row r="43" spans="1:9" ht="114.75">
      <c r="A43" s="14"/>
      <c r="B43" s="14">
        <v>21010000</v>
      </c>
      <c r="C43" s="24" t="s">
        <v>198</v>
      </c>
      <c r="D43" s="15">
        <v>4900</v>
      </c>
      <c r="E43" s="15">
        <v>4900</v>
      </c>
      <c r="F43" s="15">
        <v>4900</v>
      </c>
      <c r="G43" s="15">
        <v>14062</v>
      </c>
      <c r="H43" s="15">
        <f t="shared" si="2"/>
        <v>9162</v>
      </c>
      <c r="I43" s="15">
        <f t="shared" si="3"/>
        <v>286.9795918367347</v>
      </c>
    </row>
    <row r="44" spans="1:9" ht="51">
      <c r="A44" s="14"/>
      <c r="B44" s="14">
        <v>21010300</v>
      </c>
      <c r="C44" s="24" t="s">
        <v>74</v>
      </c>
      <c r="D44" s="15">
        <v>4900</v>
      </c>
      <c r="E44" s="15">
        <v>4900</v>
      </c>
      <c r="F44" s="15">
        <v>4900</v>
      </c>
      <c r="G44" s="15">
        <v>14062</v>
      </c>
      <c r="H44" s="15">
        <f t="shared" si="2"/>
        <v>9162</v>
      </c>
      <c r="I44" s="15">
        <f t="shared" si="3"/>
        <v>286.9795918367347</v>
      </c>
    </row>
    <row r="45" spans="1:9" ht="12.75">
      <c r="A45" s="14"/>
      <c r="B45" s="14">
        <v>21080000</v>
      </c>
      <c r="C45" s="24" t="s">
        <v>75</v>
      </c>
      <c r="D45" s="15">
        <v>7000</v>
      </c>
      <c r="E45" s="15">
        <v>7000</v>
      </c>
      <c r="F45" s="15">
        <v>2900</v>
      </c>
      <c r="G45" s="15">
        <v>93235.43</v>
      </c>
      <c r="H45" s="15">
        <f t="shared" si="2"/>
        <v>90335.43</v>
      </c>
      <c r="I45" s="15">
        <f t="shared" si="3"/>
        <v>3215.0148275862066</v>
      </c>
    </row>
    <row r="46" spans="1:9" ht="12.75">
      <c r="A46" s="14"/>
      <c r="B46" s="14">
        <v>21080500</v>
      </c>
      <c r="C46" s="24" t="s">
        <v>199</v>
      </c>
      <c r="D46" s="15">
        <v>0</v>
      </c>
      <c r="E46" s="15">
        <v>0</v>
      </c>
      <c r="F46" s="15">
        <v>0</v>
      </c>
      <c r="G46" s="15">
        <v>49743.1</v>
      </c>
      <c r="H46" s="15">
        <f t="shared" si="2"/>
        <v>49743.1</v>
      </c>
      <c r="I46" s="15">
        <f t="shared" si="3"/>
        <v>0</v>
      </c>
    </row>
    <row r="47" spans="1:9" ht="89.25">
      <c r="A47" s="14"/>
      <c r="B47" s="14">
        <v>21080900</v>
      </c>
      <c r="C47" s="24" t="s">
        <v>200</v>
      </c>
      <c r="D47" s="15">
        <v>0</v>
      </c>
      <c r="E47" s="15">
        <v>0</v>
      </c>
      <c r="F47" s="15">
        <v>0</v>
      </c>
      <c r="G47" s="15">
        <v>2.92</v>
      </c>
      <c r="H47" s="15">
        <f t="shared" si="2"/>
        <v>2.92</v>
      </c>
      <c r="I47" s="15">
        <f t="shared" si="3"/>
        <v>0</v>
      </c>
    </row>
    <row r="48" spans="1:9" ht="25.5">
      <c r="A48" s="14"/>
      <c r="B48" s="14">
        <v>21081100</v>
      </c>
      <c r="C48" s="24" t="s">
        <v>76</v>
      </c>
      <c r="D48" s="15">
        <v>7000</v>
      </c>
      <c r="E48" s="15">
        <v>7000</v>
      </c>
      <c r="F48" s="15">
        <v>2900</v>
      </c>
      <c r="G48" s="15">
        <v>6115.32</v>
      </c>
      <c r="H48" s="15">
        <f t="shared" si="2"/>
        <v>3215.3199999999997</v>
      </c>
      <c r="I48" s="15">
        <f t="shared" si="3"/>
        <v>210.87310344827586</v>
      </c>
    </row>
    <row r="49" spans="1:9" ht="63.75">
      <c r="A49" s="14"/>
      <c r="B49" s="14">
        <v>21081500</v>
      </c>
      <c r="C49" s="24" t="s">
        <v>77</v>
      </c>
      <c r="D49" s="15">
        <v>0</v>
      </c>
      <c r="E49" s="15">
        <v>0</v>
      </c>
      <c r="F49" s="15">
        <v>0</v>
      </c>
      <c r="G49" s="15">
        <v>37374.09</v>
      </c>
      <c r="H49" s="15">
        <f t="shared" si="2"/>
        <v>37374.09</v>
      </c>
      <c r="I49" s="15">
        <f t="shared" si="3"/>
        <v>0</v>
      </c>
    </row>
    <row r="50" spans="1:9" ht="38.25">
      <c r="A50" s="14"/>
      <c r="B50" s="14">
        <v>22000000</v>
      </c>
      <c r="C50" s="24" t="s">
        <v>78</v>
      </c>
      <c r="D50" s="15">
        <v>794000</v>
      </c>
      <c r="E50" s="15">
        <v>794000</v>
      </c>
      <c r="F50" s="15">
        <v>282600</v>
      </c>
      <c r="G50" s="15">
        <v>669730.75</v>
      </c>
      <c r="H50" s="15">
        <f t="shared" si="2"/>
        <v>387130.75</v>
      </c>
      <c r="I50" s="15">
        <f t="shared" si="3"/>
        <v>236.98894196744513</v>
      </c>
    </row>
    <row r="51" spans="1:9" ht="25.5">
      <c r="A51" s="14"/>
      <c r="B51" s="14">
        <v>22010000</v>
      </c>
      <c r="C51" s="24" t="s">
        <v>79</v>
      </c>
      <c r="D51" s="15">
        <v>680000</v>
      </c>
      <c r="E51" s="15">
        <v>680000</v>
      </c>
      <c r="F51" s="15">
        <v>226200</v>
      </c>
      <c r="G51" s="15">
        <v>610371.13</v>
      </c>
      <c r="H51" s="15">
        <f t="shared" si="2"/>
        <v>384171.13</v>
      </c>
      <c r="I51" s="15">
        <f t="shared" si="3"/>
        <v>269.83692749778953</v>
      </c>
    </row>
    <row r="52" spans="1:9" ht="63.75">
      <c r="A52" s="14"/>
      <c r="B52" s="14">
        <v>22010300</v>
      </c>
      <c r="C52" s="24" t="s">
        <v>80</v>
      </c>
      <c r="D52" s="15">
        <v>18000</v>
      </c>
      <c r="E52" s="15">
        <v>18000</v>
      </c>
      <c r="F52" s="15">
        <v>10000</v>
      </c>
      <c r="G52" s="15">
        <v>6540</v>
      </c>
      <c r="H52" s="15">
        <f t="shared" si="2"/>
        <v>-3460</v>
      </c>
      <c r="I52" s="15">
        <f t="shared" si="3"/>
        <v>65.4</v>
      </c>
    </row>
    <row r="53" spans="1:9" ht="25.5">
      <c r="A53" s="14"/>
      <c r="B53" s="14">
        <v>22012500</v>
      </c>
      <c r="C53" s="24" t="s">
        <v>81</v>
      </c>
      <c r="D53" s="15">
        <v>500000</v>
      </c>
      <c r="E53" s="15">
        <v>500000</v>
      </c>
      <c r="F53" s="15">
        <v>160300</v>
      </c>
      <c r="G53" s="15">
        <v>394971.13</v>
      </c>
      <c r="H53" s="15">
        <f t="shared" si="2"/>
        <v>234671.13</v>
      </c>
      <c r="I53" s="15">
        <f t="shared" si="3"/>
        <v>246.3949656893325</v>
      </c>
    </row>
    <row r="54" spans="1:9" ht="38.25">
      <c r="A54" s="14"/>
      <c r="B54" s="14">
        <v>22012600</v>
      </c>
      <c r="C54" s="24" t="s">
        <v>82</v>
      </c>
      <c r="D54" s="15">
        <v>162000</v>
      </c>
      <c r="E54" s="15">
        <v>162000</v>
      </c>
      <c r="F54" s="15">
        <v>55900</v>
      </c>
      <c r="G54" s="15">
        <v>208860</v>
      </c>
      <c r="H54" s="15">
        <f t="shared" si="2"/>
        <v>152960</v>
      </c>
      <c r="I54" s="15">
        <f t="shared" si="3"/>
        <v>373.6314847942755</v>
      </c>
    </row>
    <row r="55" spans="1:9" ht="51">
      <c r="A55" s="14"/>
      <c r="B55" s="14">
        <v>22080000</v>
      </c>
      <c r="C55" s="24" t="s">
        <v>83</v>
      </c>
      <c r="D55" s="15">
        <v>105000</v>
      </c>
      <c r="E55" s="15">
        <v>105000</v>
      </c>
      <c r="F55" s="15">
        <v>52500</v>
      </c>
      <c r="G55" s="15">
        <v>53926.62</v>
      </c>
      <c r="H55" s="15">
        <f t="shared" si="2"/>
        <v>1426.6200000000026</v>
      </c>
      <c r="I55" s="15">
        <f t="shared" si="3"/>
        <v>102.71737142857143</v>
      </c>
    </row>
    <row r="56" spans="1:9" ht="51">
      <c r="A56" s="14"/>
      <c r="B56" s="14">
        <v>22080400</v>
      </c>
      <c r="C56" s="24" t="s">
        <v>84</v>
      </c>
      <c r="D56" s="15">
        <v>105000</v>
      </c>
      <c r="E56" s="15">
        <v>105000</v>
      </c>
      <c r="F56" s="15">
        <v>52500</v>
      </c>
      <c r="G56" s="15">
        <v>53926.62</v>
      </c>
      <c r="H56" s="15">
        <f t="shared" si="2"/>
        <v>1426.6200000000026</v>
      </c>
      <c r="I56" s="15">
        <f t="shared" si="3"/>
        <v>102.71737142857143</v>
      </c>
    </row>
    <row r="57" spans="1:9" ht="12.75">
      <c r="A57" s="14"/>
      <c r="B57" s="14">
        <v>22090000</v>
      </c>
      <c r="C57" s="24" t="s">
        <v>85</v>
      </c>
      <c r="D57" s="15">
        <v>9000</v>
      </c>
      <c r="E57" s="15">
        <v>9000</v>
      </c>
      <c r="F57" s="15">
        <v>3900</v>
      </c>
      <c r="G57" s="15">
        <v>5433</v>
      </c>
      <c r="H57" s="15">
        <f t="shared" si="2"/>
        <v>1533</v>
      </c>
      <c r="I57" s="15">
        <f t="shared" si="3"/>
        <v>139.30769230769232</v>
      </c>
    </row>
    <row r="58" spans="1:9" ht="63.75">
      <c r="A58" s="14"/>
      <c r="B58" s="14">
        <v>22090100</v>
      </c>
      <c r="C58" s="24" t="s">
        <v>86</v>
      </c>
      <c r="D58" s="15">
        <v>1200</v>
      </c>
      <c r="E58" s="15">
        <v>1200</v>
      </c>
      <c r="F58" s="15">
        <v>600</v>
      </c>
      <c r="G58" s="15">
        <v>712.27</v>
      </c>
      <c r="H58" s="15">
        <f t="shared" si="2"/>
        <v>112.26999999999998</v>
      </c>
      <c r="I58" s="15">
        <f t="shared" si="3"/>
        <v>118.71166666666666</v>
      </c>
    </row>
    <row r="59" spans="1:9" ht="51">
      <c r="A59" s="14"/>
      <c r="B59" s="14">
        <v>22090400</v>
      </c>
      <c r="C59" s="24" t="s">
        <v>87</v>
      </c>
      <c r="D59" s="15">
        <v>7800</v>
      </c>
      <c r="E59" s="15">
        <v>7800</v>
      </c>
      <c r="F59" s="15">
        <v>3300</v>
      </c>
      <c r="G59" s="15">
        <v>4720.73</v>
      </c>
      <c r="H59" s="15">
        <f t="shared" si="2"/>
        <v>1420.7299999999996</v>
      </c>
      <c r="I59" s="15">
        <f t="shared" si="3"/>
        <v>143.05242424242422</v>
      </c>
    </row>
    <row r="60" spans="1:9" ht="12.75">
      <c r="A60" s="14"/>
      <c r="B60" s="14">
        <v>24000000</v>
      </c>
      <c r="C60" s="24" t="s">
        <v>88</v>
      </c>
      <c r="D60" s="15">
        <v>12000</v>
      </c>
      <c r="E60" s="15">
        <v>12000</v>
      </c>
      <c r="F60" s="15">
        <v>6000</v>
      </c>
      <c r="G60" s="15">
        <v>51327.22</v>
      </c>
      <c r="H60" s="15">
        <f t="shared" si="2"/>
        <v>45327.22</v>
      </c>
      <c r="I60" s="15">
        <f t="shared" si="3"/>
        <v>855.4536666666668</v>
      </c>
    </row>
    <row r="61" spans="1:9" ht="12.75">
      <c r="A61" s="14"/>
      <c r="B61" s="14">
        <v>24060000</v>
      </c>
      <c r="C61" s="24" t="s">
        <v>75</v>
      </c>
      <c r="D61" s="15">
        <v>12000</v>
      </c>
      <c r="E61" s="15">
        <v>12000</v>
      </c>
      <c r="F61" s="15">
        <v>6000</v>
      </c>
      <c r="G61" s="15">
        <v>51327.22</v>
      </c>
      <c r="H61" s="15">
        <f t="shared" si="2"/>
        <v>45327.22</v>
      </c>
      <c r="I61" s="15">
        <f t="shared" si="3"/>
        <v>855.4536666666668</v>
      </c>
    </row>
    <row r="62" spans="1:9" ht="12.75">
      <c r="A62" s="14"/>
      <c r="B62" s="14">
        <v>24060300</v>
      </c>
      <c r="C62" s="24" t="s">
        <v>75</v>
      </c>
      <c r="D62" s="15">
        <v>12000</v>
      </c>
      <c r="E62" s="15">
        <v>12000</v>
      </c>
      <c r="F62" s="15">
        <v>6000</v>
      </c>
      <c r="G62" s="15">
        <v>35988.83</v>
      </c>
      <c r="H62" s="15">
        <f t="shared" si="2"/>
        <v>29988.83</v>
      </c>
      <c r="I62" s="15">
        <f t="shared" si="3"/>
        <v>599.8138333333334</v>
      </c>
    </row>
    <row r="63" spans="1:9" ht="114.75">
      <c r="A63" s="14"/>
      <c r="B63" s="14">
        <v>24062200</v>
      </c>
      <c r="C63" s="24" t="s">
        <v>229</v>
      </c>
      <c r="D63" s="15">
        <v>0</v>
      </c>
      <c r="E63" s="15">
        <v>0</v>
      </c>
      <c r="F63" s="15">
        <v>0</v>
      </c>
      <c r="G63" s="15">
        <v>15338.39</v>
      </c>
      <c r="H63" s="15">
        <f t="shared" si="2"/>
        <v>15338.39</v>
      </c>
      <c r="I63" s="15">
        <f t="shared" si="3"/>
        <v>0</v>
      </c>
    </row>
    <row r="64" spans="1:9" ht="12.75">
      <c r="A64" s="14"/>
      <c r="B64" s="14">
        <v>30000000</v>
      </c>
      <c r="C64" s="24" t="s">
        <v>89</v>
      </c>
      <c r="D64" s="15">
        <v>800</v>
      </c>
      <c r="E64" s="15">
        <v>800</v>
      </c>
      <c r="F64" s="15">
        <v>400</v>
      </c>
      <c r="G64" s="15">
        <v>200</v>
      </c>
      <c r="H64" s="15">
        <f t="shared" si="2"/>
        <v>-200</v>
      </c>
      <c r="I64" s="15">
        <f t="shared" si="3"/>
        <v>50</v>
      </c>
    </row>
    <row r="65" spans="1:9" ht="25.5">
      <c r="A65" s="14"/>
      <c r="B65" s="14">
        <v>31000000</v>
      </c>
      <c r="C65" s="24" t="s">
        <v>90</v>
      </c>
      <c r="D65" s="15">
        <v>800</v>
      </c>
      <c r="E65" s="15">
        <v>800</v>
      </c>
      <c r="F65" s="15">
        <v>400</v>
      </c>
      <c r="G65" s="15">
        <v>200</v>
      </c>
      <c r="H65" s="15">
        <f t="shared" si="2"/>
        <v>-200</v>
      </c>
      <c r="I65" s="15">
        <f t="shared" si="3"/>
        <v>50</v>
      </c>
    </row>
    <row r="66" spans="1:9" ht="102">
      <c r="A66" s="14"/>
      <c r="B66" s="14">
        <v>31010000</v>
      </c>
      <c r="C66" s="24" t="s">
        <v>91</v>
      </c>
      <c r="D66" s="15">
        <v>800</v>
      </c>
      <c r="E66" s="15">
        <v>800</v>
      </c>
      <c r="F66" s="15">
        <v>400</v>
      </c>
      <c r="G66" s="15">
        <v>200</v>
      </c>
      <c r="H66" s="15">
        <f t="shared" si="2"/>
        <v>-200</v>
      </c>
      <c r="I66" s="15">
        <f t="shared" si="3"/>
        <v>50</v>
      </c>
    </row>
    <row r="67" spans="1:9" ht="89.25">
      <c r="A67" s="14"/>
      <c r="B67" s="14">
        <v>31010200</v>
      </c>
      <c r="C67" s="24" t="s">
        <v>92</v>
      </c>
      <c r="D67" s="15">
        <v>800</v>
      </c>
      <c r="E67" s="15">
        <v>800</v>
      </c>
      <c r="F67" s="15">
        <v>400</v>
      </c>
      <c r="G67" s="15">
        <v>200</v>
      </c>
      <c r="H67" s="15">
        <f t="shared" si="2"/>
        <v>-200</v>
      </c>
      <c r="I67" s="15">
        <f t="shared" si="3"/>
        <v>50</v>
      </c>
    </row>
    <row r="68" spans="1:9" ht="12.75">
      <c r="A68" s="14"/>
      <c r="B68" s="14">
        <v>40000000</v>
      </c>
      <c r="C68" s="24" t="s">
        <v>93</v>
      </c>
      <c r="D68" s="15">
        <v>85470498</v>
      </c>
      <c r="E68" s="15">
        <v>96926553</v>
      </c>
      <c r="F68" s="15">
        <v>52172262</v>
      </c>
      <c r="G68" s="15">
        <v>51595169</v>
      </c>
      <c r="H68" s="15">
        <f t="shared" si="2"/>
        <v>-577093</v>
      </c>
      <c r="I68" s="15">
        <f t="shared" si="3"/>
        <v>98.89387007985201</v>
      </c>
    </row>
    <row r="69" spans="1:9" ht="12.75">
      <c r="A69" s="14"/>
      <c r="B69" s="14">
        <v>41000000</v>
      </c>
      <c r="C69" s="24" t="s">
        <v>94</v>
      </c>
      <c r="D69" s="15">
        <v>85470498</v>
      </c>
      <c r="E69" s="15">
        <v>96926553</v>
      </c>
      <c r="F69" s="15">
        <v>52172262</v>
      </c>
      <c r="G69" s="15">
        <v>51595169</v>
      </c>
      <c r="H69" s="15">
        <f t="shared" si="2"/>
        <v>-577093</v>
      </c>
      <c r="I69" s="15">
        <f t="shared" si="3"/>
        <v>98.89387007985201</v>
      </c>
    </row>
    <row r="70" spans="1:9" ht="25.5">
      <c r="A70" s="14"/>
      <c r="B70" s="14">
        <v>41020000</v>
      </c>
      <c r="C70" s="24" t="s">
        <v>201</v>
      </c>
      <c r="D70" s="15">
        <v>12707000</v>
      </c>
      <c r="E70" s="15">
        <v>12707000</v>
      </c>
      <c r="F70" s="15">
        <v>6353400</v>
      </c>
      <c r="G70" s="15">
        <v>6353400</v>
      </c>
      <c r="H70" s="15">
        <f t="shared" si="2"/>
        <v>0</v>
      </c>
      <c r="I70" s="15">
        <f t="shared" si="3"/>
        <v>100</v>
      </c>
    </row>
    <row r="71" spans="1:9" ht="12.75">
      <c r="A71" s="14"/>
      <c r="B71" s="14">
        <v>41020100</v>
      </c>
      <c r="C71" s="24" t="s">
        <v>95</v>
      </c>
      <c r="D71" s="15">
        <v>12707000</v>
      </c>
      <c r="E71" s="15">
        <v>12707000</v>
      </c>
      <c r="F71" s="15">
        <v>6353400</v>
      </c>
      <c r="G71" s="15">
        <v>6353400</v>
      </c>
      <c r="H71" s="15">
        <f aca="true" t="shared" si="4" ref="H71:H85">G71-F71</f>
        <v>0</v>
      </c>
      <c r="I71" s="15">
        <f aca="true" t="shared" si="5" ref="I71:I85">IF(F71=0,0,G71/F71*100)</f>
        <v>100</v>
      </c>
    </row>
    <row r="72" spans="1:9" ht="25.5">
      <c r="A72" s="14"/>
      <c r="B72" s="14">
        <v>41030000</v>
      </c>
      <c r="C72" s="24" t="s">
        <v>202</v>
      </c>
      <c r="D72" s="15">
        <v>60481100</v>
      </c>
      <c r="E72" s="15">
        <v>70581800</v>
      </c>
      <c r="F72" s="15">
        <v>40092300</v>
      </c>
      <c r="G72" s="15">
        <v>40092300</v>
      </c>
      <c r="H72" s="15">
        <f t="shared" si="4"/>
        <v>0</v>
      </c>
      <c r="I72" s="15">
        <f t="shared" si="5"/>
        <v>100</v>
      </c>
    </row>
    <row r="73" spans="1:9" ht="51">
      <c r="A73" s="14"/>
      <c r="B73" s="14">
        <v>41033200</v>
      </c>
      <c r="C73" s="24" t="s">
        <v>230</v>
      </c>
      <c r="D73" s="15">
        <v>0</v>
      </c>
      <c r="E73" s="15">
        <v>10100700</v>
      </c>
      <c r="F73" s="15">
        <v>3350000</v>
      </c>
      <c r="G73" s="15">
        <v>3350000</v>
      </c>
      <c r="H73" s="15">
        <f t="shared" si="4"/>
        <v>0</v>
      </c>
      <c r="I73" s="15">
        <f t="shared" si="5"/>
        <v>100</v>
      </c>
    </row>
    <row r="74" spans="1:9" ht="25.5">
      <c r="A74" s="14"/>
      <c r="B74" s="14">
        <v>41033900</v>
      </c>
      <c r="C74" s="24" t="s">
        <v>96</v>
      </c>
      <c r="D74" s="15">
        <v>40409100</v>
      </c>
      <c r="E74" s="15">
        <v>40409100</v>
      </c>
      <c r="F74" s="15">
        <v>24892000</v>
      </c>
      <c r="G74" s="15">
        <v>24892000</v>
      </c>
      <c r="H74" s="15">
        <f t="shared" si="4"/>
        <v>0</v>
      </c>
      <c r="I74" s="15">
        <f t="shared" si="5"/>
        <v>100</v>
      </c>
    </row>
    <row r="75" spans="1:9" ht="25.5">
      <c r="A75" s="14"/>
      <c r="B75" s="14">
        <v>41034200</v>
      </c>
      <c r="C75" s="24" t="s">
        <v>23</v>
      </c>
      <c r="D75" s="15">
        <v>20072000</v>
      </c>
      <c r="E75" s="15">
        <v>20072000</v>
      </c>
      <c r="F75" s="15">
        <v>11850300</v>
      </c>
      <c r="G75" s="15">
        <v>11850300</v>
      </c>
      <c r="H75" s="15">
        <f t="shared" si="4"/>
        <v>0</v>
      </c>
      <c r="I75" s="15">
        <f t="shared" si="5"/>
        <v>100</v>
      </c>
    </row>
    <row r="76" spans="1:9" ht="25.5">
      <c r="A76" s="14"/>
      <c r="B76" s="14">
        <v>41040000</v>
      </c>
      <c r="C76" s="24" t="s">
        <v>203</v>
      </c>
      <c r="D76" s="15">
        <v>11095376</v>
      </c>
      <c r="E76" s="15">
        <v>11095376</v>
      </c>
      <c r="F76" s="15">
        <v>4032840</v>
      </c>
      <c r="G76" s="15">
        <v>4032840</v>
      </c>
      <c r="H76" s="15">
        <f t="shared" si="4"/>
        <v>0</v>
      </c>
      <c r="I76" s="15">
        <f t="shared" si="5"/>
        <v>100</v>
      </c>
    </row>
    <row r="77" spans="1:9" ht="76.5">
      <c r="A77" s="14"/>
      <c r="B77" s="14">
        <v>41040200</v>
      </c>
      <c r="C77" s="24" t="s">
        <v>204</v>
      </c>
      <c r="D77" s="15">
        <v>11095376</v>
      </c>
      <c r="E77" s="15">
        <v>11095376</v>
      </c>
      <c r="F77" s="15">
        <v>4032840</v>
      </c>
      <c r="G77" s="15">
        <v>4032840</v>
      </c>
      <c r="H77" s="15">
        <f t="shared" si="4"/>
        <v>0</v>
      </c>
      <c r="I77" s="15">
        <f t="shared" si="5"/>
        <v>100</v>
      </c>
    </row>
    <row r="78" spans="1:9" ht="25.5">
      <c r="A78" s="14"/>
      <c r="B78" s="14">
        <v>41050000</v>
      </c>
      <c r="C78" s="24" t="s">
        <v>205</v>
      </c>
      <c r="D78" s="15">
        <v>1187022</v>
      </c>
      <c r="E78" s="15">
        <v>2542377</v>
      </c>
      <c r="F78" s="15">
        <v>1693722</v>
      </c>
      <c r="G78" s="15">
        <v>1116629</v>
      </c>
      <c r="H78" s="15">
        <f t="shared" si="4"/>
        <v>-577093</v>
      </c>
      <c r="I78" s="15">
        <f t="shared" si="5"/>
        <v>65.92752529635915</v>
      </c>
    </row>
    <row r="79" spans="1:9" ht="63.75">
      <c r="A79" s="14"/>
      <c r="B79" s="14">
        <v>41051200</v>
      </c>
      <c r="C79" s="24" t="s">
        <v>231</v>
      </c>
      <c r="D79" s="15">
        <v>0</v>
      </c>
      <c r="E79" s="15">
        <v>193100</v>
      </c>
      <c r="F79" s="15">
        <v>159544</v>
      </c>
      <c r="G79" s="15">
        <v>159544</v>
      </c>
      <c r="H79" s="15">
        <f t="shared" si="4"/>
        <v>0</v>
      </c>
      <c r="I79" s="15">
        <f t="shared" si="5"/>
        <v>100</v>
      </c>
    </row>
    <row r="80" spans="1:9" ht="76.5">
      <c r="A80" s="14"/>
      <c r="B80" s="14">
        <v>41051400</v>
      </c>
      <c r="C80" s="24" t="s">
        <v>232</v>
      </c>
      <c r="D80" s="15">
        <v>0</v>
      </c>
      <c r="E80" s="15">
        <v>803855</v>
      </c>
      <c r="F80" s="15">
        <v>404167</v>
      </c>
      <c r="G80" s="15">
        <v>0</v>
      </c>
      <c r="H80" s="15">
        <f t="shared" si="4"/>
        <v>-404167</v>
      </c>
      <c r="I80" s="15">
        <f t="shared" si="5"/>
        <v>0</v>
      </c>
    </row>
    <row r="81" spans="1:9" ht="51">
      <c r="A81" s="14"/>
      <c r="B81" s="14">
        <v>41051500</v>
      </c>
      <c r="C81" s="24" t="s">
        <v>143</v>
      </c>
      <c r="D81" s="15">
        <v>367800</v>
      </c>
      <c r="E81" s="15">
        <v>367800</v>
      </c>
      <c r="F81" s="15">
        <v>367800</v>
      </c>
      <c r="G81" s="15">
        <v>367800</v>
      </c>
      <c r="H81" s="15">
        <f t="shared" si="4"/>
        <v>0</v>
      </c>
      <c r="I81" s="15">
        <f t="shared" si="5"/>
        <v>100</v>
      </c>
    </row>
    <row r="82" spans="1:9" ht="63.75">
      <c r="A82" s="14"/>
      <c r="B82" s="14">
        <v>41052000</v>
      </c>
      <c r="C82" s="24" t="s">
        <v>206</v>
      </c>
      <c r="D82" s="15">
        <v>312600</v>
      </c>
      <c r="E82" s="15">
        <v>669500</v>
      </c>
      <c r="F82" s="15">
        <v>312600</v>
      </c>
      <c r="G82" s="15">
        <v>312600</v>
      </c>
      <c r="H82" s="15">
        <f t="shared" si="4"/>
        <v>0</v>
      </c>
      <c r="I82" s="15">
        <f t="shared" si="5"/>
        <v>100</v>
      </c>
    </row>
    <row r="83" spans="1:9" ht="12.75">
      <c r="A83" s="14"/>
      <c r="B83" s="14">
        <v>41053900</v>
      </c>
      <c r="C83" s="24" t="s">
        <v>145</v>
      </c>
      <c r="D83" s="15">
        <v>506622</v>
      </c>
      <c r="E83" s="15">
        <v>508122</v>
      </c>
      <c r="F83" s="15">
        <v>449611</v>
      </c>
      <c r="G83" s="15">
        <v>283185</v>
      </c>
      <c r="H83" s="15">
        <f t="shared" si="4"/>
        <v>-166426</v>
      </c>
      <c r="I83" s="15">
        <f t="shared" si="5"/>
        <v>62.984446554910804</v>
      </c>
    </row>
    <row r="84" spans="1:9" ht="12.75">
      <c r="A84" s="29" t="s">
        <v>97</v>
      </c>
      <c r="B84" s="30"/>
      <c r="C84" s="30"/>
      <c r="D84" s="16">
        <v>54069668</v>
      </c>
      <c r="E84" s="16">
        <v>57306668</v>
      </c>
      <c r="F84" s="16">
        <v>26313831</v>
      </c>
      <c r="G84" s="16">
        <v>28077508.790000003</v>
      </c>
      <c r="H84" s="16">
        <f t="shared" si="4"/>
        <v>1763677.7900000028</v>
      </c>
      <c r="I84" s="16">
        <f t="shared" si="5"/>
        <v>106.7024744135508</v>
      </c>
    </row>
    <row r="85" spans="1:9" ht="12.75">
      <c r="A85" s="29" t="s">
        <v>98</v>
      </c>
      <c r="B85" s="30"/>
      <c r="C85" s="30"/>
      <c r="D85" s="16">
        <v>139540166</v>
      </c>
      <c r="E85" s="16">
        <v>154233221</v>
      </c>
      <c r="F85" s="16">
        <v>78486093</v>
      </c>
      <c r="G85" s="16">
        <v>79679177.79</v>
      </c>
      <c r="H85" s="16">
        <f t="shared" si="4"/>
        <v>1193084.7900000066</v>
      </c>
      <c r="I85" s="16">
        <f t="shared" si="5"/>
        <v>101.52012253941601</v>
      </c>
    </row>
  </sheetData>
  <sheetProtection/>
  <mergeCells count="9">
    <mergeCell ref="B1:I1"/>
    <mergeCell ref="B2:I2"/>
    <mergeCell ref="B3:I3"/>
    <mergeCell ref="A84:C84"/>
    <mergeCell ref="D5:I5"/>
    <mergeCell ref="A85:C85"/>
    <mergeCell ref="A5:A6"/>
    <mergeCell ref="B5:B6"/>
    <mergeCell ref="C5:C6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SheetLayoutView="100" zoomScalePageLayoutView="0" workbookViewId="0" topLeftCell="A28">
      <selection activeCell="B5" sqref="B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5.75390625" style="0" customWidth="1"/>
    <col min="4" max="6" width="17.875" style="0" customWidth="1"/>
    <col min="7" max="15" width="15.75390625" style="0" hidden="1" customWidth="1"/>
  </cols>
  <sheetData>
    <row r="1" spans="2:8" ht="15.75">
      <c r="B1" s="27" t="s">
        <v>32</v>
      </c>
      <c r="C1" s="27"/>
      <c r="D1" s="27"/>
      <c r="E1" s="27"/>
      <c r="F1" s="27"/>
      <c r="G1" s="27"/>
      <c r="H1" s="27"/>
    </row>
    <row r="2" spans="2:11" ht="14.25">
      <c r="B2" s="28" t="s">
        <v>221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ht="15.7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4.25">
      <c r="A4" s="10" t="s">
        <v>196</v>
      </c>
      <c r="B4" s="11"/>
      <c r="C4" s="12"/>
      <c r="F4" s="2" t="s">
        <v>1</v>
      </c>
      <c r="K4" s="2" t="s">
        <v>1</v>
      </c>
    </row>
    <row r="5" spans="1:15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8</v>
      </c>
      <c r="G5" s="3" t="s">
        <v>7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</row>
    <row r="6" spans="1:15" ht="12.75">
      <c r="A6" s="4" t="s">
        <v>17</v>
      </c>
      <c r="B6" s="5" t="s">
        <v>18</v>
      </c>
      <c r="C6" s="6">
        <v>48217218.001990005</v>
      </c>
      <c r="D6" s="6">
        <v>38445444.74199</v>
      </c>
      <c r="E6" s="6">
        <v>21515246.11</v>
      </c>
      <c r="F6" s="6">
        <v>20234375.38</v>
      </c>
      <c r="G6" s="6">
        <v>0</v>
      </c>
      <c r="H6" s="6">
        <v>2294323.48</v>
      </c>
      <c r="I6" s="6">
        <v>0</v>
      </c>
      <c r="J6" s="6">
        <f aca="true" t="shared" si="0" ref="J6:J44">E6-F6</f>
        <v>1280870.7300000004</v>
      </c>
      <c r="K6" s="6">
        <f aca="true" t="shared" si="1" ref="K6:K44">D6-F6</f>
        <v>18211069.36199</v>
      </c>
      <c r="L6" s="6">
        <f aca="true" t="shared" si="2" ref="L6:L44">IF(E6=0,0,(F6/E6)*100)</f>
        <v>94.04668334514348</v>
      </c>
      <c r="M6" s="6" t="e">
        <f>D6-#REF!</f>
        <v>#REF!</v>
      </c>
      <c r="N6" s="6" t="e">
        <f>E6-#REF!</f>
        <v>#REF!</v>
      </c>
      <c r="O6" s="6" t="e">
        <f>IF(E6=0,0,(#REF!/E6)*100)</f>
        <v>#REF!</v>
      </c>
    </row>
    <row r="7" spans="1:15" ht="51">
      <c r="A7" s="7" t="s">
        <v>118</v>
      </c>
      <c r="B7" s="8" t="s">
        <v>19</v>
      </c>
      <c r="C7" s="9">
        <v>12587848</v>
      </c>
      <c r="D7" s="9">
        <v>12846704</v>
      </c>
      <c r="E7" s="9">
        <v>5408639</v>
      </c>
      <c r="F7" s="9">
        <v>5196048.43</v>
      </c>
      <c r="G7" s="9">
        <v>0</v>
      </c>
      <c r="H7" s="9">
        <v>1462583.91</v>
      </c>
      <c r="I7" s="9">
        <v>0</v>
      </c>
      <c r="J7" s="9">
        <f t="shared" si="0"/>
        <v>212590.5700000003</v>
      </c>
      <c r="K7" s="9">
        <f t="shared" si="1"/>
        <v>7650655.57</v>
      </c>
      <c r="L7" s="9">
        <f t="shared" si="2"/>
        <v>96.06942578345495</v>
      </c>
      <c r="M7" s="9" t="e">
        <f>D7-#REF!</f>
        <v>#REF!</v>
      </c>
      <c r="N7" s="9" t="e">
        <f>E7-#REF!</f>
        <v>#REF!</v>
      </c>
      <c r="O7" s="9" t="e">
        <f>IF(E7=0,0,(#REF!/E7)*100)</f>
        <v>#REF!</v>
      </c>
    </row>
    <row r="8" spans="1:15" ht="12.75">
      <c r="A8" s="7" t="s">
        <v>119</v>
      </c>
      <c r="B8" s="8" t="s">
        <v>120</v>
      </c>
      <c r="C8" s="9">
        <v>453125</v>
      </c>
      <c r="D8" s="9">
        <v>502940</v>
      </c>
      <c r="E8" s="9">
        <v>249279</v>
      </c>
      <c r="F8" s="9">
        <v>228451.65</v>
      </c>
      <c r="G8" s="9">
        <v>0</v>
      </c>
      <c r="H8" s="9">
        <v>46329.38</v>
      </c>
      <c r="I8" s="9">
        <v>0</v>
      </c>
      <c r="J8" s="9">
        <f t="shared" si="0"/>
        <v>20827.350000000006</v>
      </c>
      <c r="K8" s="9">
        <f t="shared" si="1"/>
        <v>274488.35</v>
      </c>
      <c r="L8" s="9">
        <f t="shared" si="2"/>
        <v>91.64496407639633</v>
      </c>
      <c r="M8" s="9" t="e">
        <f>D8-#REF!</f>
        <v>#REF!</v>
      </c>
      <c r="N8" s="9" t="e">
        <f>E8-#REF!</f>
        <v>#REF!</v>
      </c>
      <c r="O8" s="9" t="e">
        <f>IF(E8=0,0,(#REF!/E8)*100)</f>
        <v>#REF!</v>
      </c>
    </row>
    <row r="9" spans="1:15" ht="12.75">
      <c r="A9" s="7" t="s">
        <v>211</v>
      </c>
      <c r="B9" s="8" t="s">
        <v>212</v>
      </c>
      <c r="C9" s="9">
        <v>0</v>
      </c>
      <c r="D9" s="9">
        <v>994231</v>
      </c>
      <c r="E9" s="9">
        <v>768000</v>
      </c>
      <c r="F9" s="9">
        <v>764948.09</v>
      </c>
      <c r="G9" s="9">
        <v>0</v>
      </c>
      <c r="H9" s="9">
        <v>112189.48</v>
      </c>
      <c r="I9" s="9">
        <v>0</v>
      </c>
      <c r="J9" s="9">
        <f t="shared" si="0"/>
        <v>3051.9100000000326</v>
      </c>
      <c r="K9" s="9">
        <f t="shared" si="1"/>
        <v>229282.91000000003</v>
      </c>
      <c r="L9" s="9">
        <f t="shared" si="2"/>
        <v>99.60261588541667</v>
      </c>
      <c r="M9" s="9" t="e">
        <f>D9-#REF!</f>
        <v>#REF!</v>
      </c>
      <c r="N9" s="9" t="e">
        <f>E9-#REF!</f>
        <v>#REF!</v>
      </c>
      <c r="O9" s="9" t="e">
        <f>IF(E9=0,0,(#REF!/E9)*100)</f>
        <v>#REF!</v>
      </c>
    </row>
    <row r="10" spans="1:15" ht="38.25">
      <c r="A10" s="7" t="s">
        <v>121</v>
      </c>
      <c r="B10" s="8" t="s">
        <v>122</v>
      </c>
      <c r="C10" s="9">
        <v>4518770</v>
      </c>
      <c r="D10" s="9">
        <v>5371286.74</v>
      </c>
      <c r="E10" s="9">
        <v>5061450.74</v>
      </c>
      <c r="F10" s="9">
        <v>5037876.39</v>
      </c>
      <c r="G10" s="9">
        <v>0</v>
      </c>
      <c r="H10" s="9">
        <v>51577.53</v>
      </c>
      <c r="I10" s="9">
        <v>0</v>
      </c>
      <c r="J10" s="9">
        <f t="shared" si="0"/>
        <v>23574.35000000056</v>
      </c>
      <c r="K10" s="9">
        <f t="shared" si="1"/>
        <v>333410.35000000056</v>
      </c>
      <c r="L10" s="9">
        <f t="shared" si="2"/>
        <v>99.53423729260673</v>
      </c>
      <c r="M10" s="9" t="e">
        <f>D10-#REF!</f>
        <v>#REF!</v>
      </c>
      <c r="N10" s="9" t="e">
        <f>E10-#REF!</f>
        <v>#REF!</v>
      </c>
      <c r="O10" s="9" t="e">
        <f>IF(E10=0,0,(#REF!/E10)*100)</f>
        <v>#REF!</v>
      </c>
    </row>
    <row r="11" spans="1:15" ht="25.5">
      <c r="A11" s="7" t="s">
        <v>123</v>
      </c>
      <c r="B11" s="8" t="s">
        <v>124</v>
      </c>
      <c r="C11" s="9">
        <v>312600</v>
      </c>
      <c r="D11" s="9">
        <v>669500</v>
      </c>
      <c r="E11" s="9">
        <v>312600</v>
      </c>
      <c r="F11" s="9">
        <v>277312.33</v>
      </c>
      <c r="G11" s="9">
        <v>0</v>
      </c>
      <c r="H11" s="9">
        <v>0</v>
      </c>
      <c r="I11" s="9">
        <v>0</v>
      </c>
      <c r="J11" s="9">
        <f t="shared" si="0"/>
        <v>35287.669999999984</v>
      </c>
      <c r="K11" s="9">
        <f t="shared" si="1"/>
        <v>392187.67</v>
      </c>
      <c r="L11" s="9">
        <f t="shared" si="2"/>
        <v>88.71155790147154</v>
      </c>
      <c r="M11" s="9" t="e">
        <f>D11-#REF!</f>
        <v>#REF!</v>
      </c>
      <c r="N11" s="9" t="e">
        <f>E11-#REF!</f>
        <v>#REF!</v>
      </c>
      <c r="O11" s="9" t="e">
        <f>IF(E11=0,0,(#REF!/E11)*100)</f>
        <v>#REF!</v>
      </c>
    </row>
    <row r="12" spans="1:15" ht="38.25">
      <c r="A12" s="7" t="s">
        <v>125</v>
      </c>
      <c r="B12" s="8" t="s">
        <v>126</v>
      </c>
      <c r="C12" s="9">
        <v>0</v>
      </c>
      <c r="D12" s="9">
        <v>137500</v>
      </c>
      <c r="E12" s="9">
        <v>91000</v>
      </c>
      <c r="F12" s="9">
        <v>90291.92</v>
      </c>
      <c r="G12" s="9">
        <v>0</v>
      </c>
      <c r="H12" s="9">
        <v>236164.87</v>
      </c>
      <c r="I12" s="9">
        <v>0</v>
      </c>
      <c r="J12" s="9">
        <f t="shared" si="0"/>
        <v>708.0800000000017</v>
      </c>
      <c r="K12" s="9">
        <f t="shared" si="1"/>
        <v>47208.08</v>
      </c>
      <c r="L12" s="9">
        <f t="shared" si="2"/>
        <v>99.22189010989011</v>
      </c>
      <c r="M12" s="9" t="e">
        <f>D12-#REF!</f>
        <v>#REF!</v>
      </c>
      <c r="N12" s="9" t="e">
        <f>E12-#REF!</f>
        <v>#REF!</v>
      </c>
      <c r="O12" s="9" t="e">
        <f>IF(E12=0,0,(#REF!/E12)*100)</f>
        <v>#REF!</v>
      </c>
    </row>
    <row r="13" spans="1:15" ht="51">
      <c r="A13" s="7" t="s">
        <v>20</v>
      </c>
      <c r="B13" s="8" t="s">
        <v>21</v>
      </c>
      <c r="C13" s="9">
        <v>7290696</v>
      </c>
      <c r="D13" s="9">
        <v>8113841</v>
      </c>
      <c r="E13" s="9">
        <v>3580228.45</v>
      </c>
      <c r="F13" s="9">
        <v>3557548.3</v>
      </c>
      <c r="G13" s="9">
        <v>0</v>
      </c>
      <c r="H13" s="9">
        <v>0</v>
      </c>
      <c r="I13" s="9">
        <v>0</v>
      </c>
      <c r="J13" s="9">
        <f t="shared" si="0"/>
        <v>22680.150000000373</v>
      </c>
      <c r="K13" s="9">
        <f t="shared" si="1"/>
        <v>4556292.7</v>
      </c>
      <c r="L13" s="9">
        <f t="shared" si="2"/>
        <v>99.36651668135869</v>
      </c>
      <c r="M13" s="9" t="e">
        <f>D13-#REF!</f>
        <v>#REF!</v>
      </c>
      <c r="N13" s="9" t="e">
        <f>E13-#REF!</f>
        <v>#REF!</v>
      </c>
      <c r="O13" s="9" t="e">
        <f>IF(E13=0,0,(#REF!/E13)*100)</f>
        <v>#REF!</v>
      </c>
    </row>
    <row r="14" spans="1:15" ht="38.25">
      <c r="A14" s="7" t="s">
        <v>127</v>
      </c>
      <c r="B14" s="8" t="s">
        <v>128</v>
      </c>
      <c r="C14" s="9">
        <v>39000</v>
      </c>
      <c r="D14" s="9">
        <v>55000</v>
      </c>
      <c r="E14" s="9">
        <v>30000</v>
      </c>
      <c r="F14" s="9">
        <v>23998.4</v>
      </c>
      <c r="G14" s="9">
        <v>0</v>
      </c>
      <c r="H14" s="9">
        <v>21300</v>
      </c>
      <c r="I14" s="9">
        <v>0</v>
      </c>
      <c r="J14" s="9">
        <f t="shared" si="0"/>
        <v>6001.5999999999985</v>
      </c>
      <c r="K14" s="9">
        <f t="shared" si="1"/>
        <v>31001.6</v>
      </c>
      <c r="L14" s="9">
        <f t="shared" si="2"/>
        <v>79.99466666666667</v>
      </c>
      <c r="M14" s="9" t="e">
        <f>D14-#REF!</f>
        <v>#REF!</v>
      </c>
      <c r="N14" s="9" t="e">
        <f>E14-#REF!</f>
        <v>#REF!</v>
      </c>
      <c r="O14" s="9" t="e">
        <f>IF(E14=0,0,(#REF!/E14)*100)</f>
        <v>#REF!</v>
      </c>
    </row>
    <row r="15" spans="1:15" ht="12.75">
      <c r="A15" s="7" t="s">
        <v>213</v>
      </c>
      <c r="B15" s="8" t="s">
        <v>214</v>
      </c>
      <c r="C15" s="9">
        <v>0</v>
      </c>
      <c r="D15" s="9">
        <v>113552</v>
      </c>
      <c r="E15" s="9">
        <v>40661.92</v>
      </c>
      <c r="F15" s="9">
        <v>40661.92</v>
      </c>
      <c r="G15" s="9">
        <v>0</v>
      </c>
      <c r="H15" s="9">
        <v>0</v>
      </c>
      <c r="I15" s="9">
        <v>0</v>
      </c>
      <c r="J15" s="9">
        <f t="shared" si="0"/>
        <v>0</v>
      </c>
      <c r="K15" s="9">
        <f t="shared" si="1"/>
        <v>72890.08</v>
      </c>
      <c r="L15" s="9">
        <f t="shared" si="2"/>
        <v>100</v>
      </c>
      <c r="M15" s="9" t="e">
        <f>D15-#REF!</f>
        <v>#REF!</v>
      </c>
      <c r="N15" s="9" t="e">
        <f>E15-#REF!</f>
        <v>#REF!</v>
      </c>
      <c r="O15" s="9" t="e">
        <f>IF(E15=0,0,(#REF!/E15)*100)</f>
        <v>#REF!</v>
      </c>
    </row>
    <row r="16" spans="1:15" ht="25.5">
      <c r="A16" s="7" t="s">
        <v>129</v>
      </c>
      <c r="B16" s="8" t="s">
        <v>130</v>
      </c>
      <c r="C16" s="9">
        <v>60000</v>
      </c>
      <c r="D16" s="9">
        <v>460000</v>
      </c>
      <c r="E16" s="9">
        <v>334700</v>
      </c>
      <c r="F16" s="9">
        <v>334700</v>
      </c>
      <c r="G16" s="9">
        <v>0</v>
      </c>
      <c r="H16" s="9">
        <v>354597.3</v>
      </c>
      <c r="I16" s="9">
        <v>0</v>
      </c>
      <c r="J16" s="9">
        <f t="shared" si="0"/>
        <v>0</v>
      </c>
      <c r="K16" s="9">
        <f t="shared" si="1"/>
        <v>125300</v>
      </c>
      <c r="L16" s="9">
        <f t="shared" si="2"/>
        <v>100</v>
      </c>
      <c r="M16" s="9" t="e">
        <f>D16-#REF!</f>
        <v>#REF!</v>
      </c>
      <c r="N16" s="9" t="e">
        <f>E16-#REF!</f>
        <v>#REF!</v>
      </c>
      <c r="O16" s="9" t="e">
        <f>IF(E16=0,0,(#REF!/E16)*100)</f>
        <v>#REF!</v>
      </c>
    </row>
    <row r="17" spans="1:15" ht="25.5">
      <c r="A17" s="7" t="s">
        <v>131</v>
      </c>
      <c r="B17" s="8" t="s">
        <v>132</v>
      </c>
      <c r="C17" s="9">
        <v>100000</v>
      </c>
      <c r="D17" s="9">
        <v>537367</v>
      </c>
      <c r="E17" s="9">
        <v>413787</v>
      </c>
      <c r="F17" s="9">
        <v>360327.47</v>
      </c>
      <c r="G17" s="9">
        <v>0</v>
      </c>
      <c r="H17" s="9">
        <v>8000</v>
      </c>
      <c r="I17" s="9">
        <v>0</v>
      </c>
      <c r="J17" s="9">
        <f t="shared" si="0"/>
        <v>53459.53000000003</v>
      </c>
      <c r="K17" s="9">
        <f t="shared" si="1"/>
        <v>177039.53000000003</v>
      </c>
      <c r="L17" s="9">
        <f t="shared" si="2"/>
        <v>87.08042301957286</v>
      </c>
      <c r="M17" s="9" t="e">
        <f>D17-#REF!</f>
        <v>#REF!</v>
      </c>
      <c r="N17" s="9" t="e">
        <f>E17-#REF!</f>
        <v>#REF!</v>
      </c>
      <c r="O17" s="9" t="e">
        <f>IF(E17=0,0,(#REF!/E17)*100)</f>
        <v>#REF!</v>
      </c>
    </row>
    <row r="18" spans="1:15" ht="12.75">
      <c r="A18" s="7" t="s">
        <v>133</v>
      </c>
      <c r="B18" s="8" t="s">
        <v>134</v>
      </c>
      <c r="C18" s="9">
        <v>2477103</v>
      </c>
      <c r="D18" s="9">
        <v>3895038</v>
      </c>
      <c r="E18" s="9">
        <v>3580610</v>
      </c>
      <c r="F18" s="9">
        <v>3359668.97</v>
      </c>
      <c r="G18" s="9">
        <v>0</v>
      </c>
      <c r="H18" s="9">
        <v>0</v>
      </c>
      <c r="I18" s="9">
        <v>0</v>
      </c>
      <c r="J18" s="9">
        <f t="shared" si="0"/>
        <v>220941.0299999998</v>
      </c>
      <c r="K18" s="9">
        <f t="shared" si="1"/>
        <v>535369.0299999998</v>
      </c>
      <c r="L18" s="9">
        <f t="shared" si="2"/>
        <v>93.82951424477952</v>
      </c>
      <c r="M18" s="9" t="e">
        <f>D18-#REF!</f>
        <v>#REF!</v>
      </c>
      <c r="N18" s="9" t="e">
        <f>E18-#REF!</f>
        <v>#REF!</v>
      </c>
      <c r="O18" s="9" t="e">
        <f>IF(E18=0,0,(#REF!/E18)*100)</f>
        <v>#REF!</v>
      </c>
    </row>
    <row r="19" spans="1:15" ht="12.75">
      <c r="A19" s="7" t="s">
        <v>135</v>
      </c>
      <c r="B19" s="8" t="s">
        <v>136</v>
      </c>
      <c r="C19" s="9">
        <v>0</v>
      </c>
      <c r="D19" s="9">
        <v>62600</v>
      </c>
      <c r="E19" s="9">
        <v>27500</v>
      </c>
      <c r="F19" s="9">
        <v>27500</v>
      </c>
      <c r="G19" s="9">
        <v>0</v>
      </c>
      <c r="H19" s="9">
        <v>1581.01</v>
      </c>
      <c r="I19" s="9">
        <v>0</v>
      </c>
      <c r="J19" s="9">
        <f t="shared" si="0"/>
        <v>0</v>
      </c>
      <c r="K19" s="9">
        <f t="shared" si="1"/>
        <v>35100</v>
      </c>
      <c r="L19" s="9">
        <f t="shared" si="2"/>
        <v>100</v>
      </c>
      <c r="M19" s="9" t="e">
        <f>D19-#REF!</f>
        <v>#REF!</v>
      </c>
      <c r="N19" s="9" t="e">
        <f>E19-#REF!</f>
        <v>#REF!</v>
      </c>
      <c r="O19" s="9" t="e">
        <f>IF(E19=0,0,(#REF!/E19)*100)</f>
        <v>#REF!</v>
      </c>
    </row>
    <row r="20" spans="1:15" ht="38.25">
      <c r="A20" s="7" t="s">
        <v>137</v>
      </c>
      <c r="B20" s="8" t="s">
        <v>138</v>
      </c>
      <c r="C20" s="9">
        <v>2886400.00199</v>
      </c>
      <c r="D20" s="9">
        <v>3936400.00199</v>
      </c>
      <c r="E20" s="9">
        <v>1219154</v>
      </c>
      <c r="F20" s="9">
        <v>562715.19</v>
      </c>
      <c r="G20" s="9">
        <v>0</v>
      </c>
      <c r="H20" s="9">
        <v>0</v>
      </c>
      <c r="I20" s="9">
        <v>0</v>
      </c>
      <c r="J20" s="9">
        <f t="shared" si="0"/>
        <v>656438.81</v>
      </c>
      <c r="K20" s="9">
        <f t="shared" si="1"/>
        <v>3373684.81199</v>
      </c>
      <c r="L20" s="9">
        <f t="shared" si="2"/>
        <v>46.156202579821745</v>
      </c>
      <c r="M20" s="9" t="e">
        <f>D20-#REF!</f>
        <v>#REF!</v>
      </c>
      <c r="N20" s="9" t="e">
        <f>E20-#REF!</f>
        <v>#REF!</v>
      </c>
      <c r="O20" s="9" t="e">
        <f>IF(E20=0,0,(#REF!/E20)*100)</f>
        <v>#REF!</v>
      </c>
    </row>
    <row r="21" spans="1:15" ht="25.5">
      <c r="A21" s="7" t="s">
        <v>215</v>
      </c>
      <c r="B21" s="8" t="s">
        <v>216</v>
      </c>
      <c r="C21" s="9">
        <v>0</v>
      </c>
      <c r="D21" s="9">
        <v>21985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f t="shared" si="0"/>
        <v>0</v>
      </c>
      <c r="K21" s="9">
        <f t="shared" si="1"/>
        <v>21985</v>
      </c>
      <c r="L21" s="9">
        <f t="shared" si="2"/>
        <v>0</v>
      </c>
      <c r="M21" s="9" t="e">
        <f>D21-#REF!</f>
        <v>#REF!</v>
      </c>
      <c r="N21" s="9" t="e">
        <f>E21-#REF!</f>
        <v>#REF!</v>
      </c>
      <c r="O21" s="9">
        <f>IF(E21=0,0,(#REF!/E21)*100)</f>
        <v>0</v>
      </c>
    </row>
    <row r="22" spans="1:15" ht="12.75">
      <c r="A22" s="7" t="s">
        <v>139</v>
      </c>
      <c r="B22" s="8" t="s">
        <v>140</v>
      </c>
      <c r="C22" s="9">
        <v>712500</v>
      </c>
      <c r="D22" s="9">
        <v>727500</v>
      </c>
      <c r="E22" s="9">
        <v>397636</v>
      </c>
      <c r="F22" s="9">
        <v>372326.32</v>
      </c>
      <c r="G22" s="9">
        <v>0</v>
      </c>
      <c r="H22" s="9">
        <v>0</v>
      </c>
      <c r="I22" s="9">
        <v>0</v>
      </c>
      <c r="J22" s="9">
        <f t="shared" si="0"/>
        <v>25309.679999999993</v>
      </c>
      <c r="K22" s="9">
        <f t="shared" si="1"/>
        <v>355173.68</v>
      </c>
      <c r="L22" s="9">
        <f t="shared" si="2"/>
        <v>93.6349626291382</v>
      </c>
      <c r="M22" s="9" t="e">
        <f>D22-#REF!</f>
        <v>#REF!</v>
      </c>
      <c r="N22" s="9" t="e">
        <f>E22-#REF!</f>
        <v>#REF!</v>
      </c>
      <c r="O22" s="9" t="e">
        <f>IF(E22=0,0,(#REF!/E22)*100)</f>
        <v>#REF!</v>
      </c>
    </row>
    <row r="23" spans="1:15" ht="12.75">
      <c r="A23" s="7" t="s">
        <v>141</v>
      </c>
      <c r="B23" s="8" t="s">
        <v>22</v>
      </c>
      <c r="C23" s="9">
        <v>100000</v>
      </c>
      <c r="D23" s="9">
        <v>0</v>
      </c>
      <c r="E23" s="9">
        <v>0</v>
      </c>
      <c r="F23" s="9">
        <v>0</v>
      </c>
      <c r="G23" s="6">
        <v>0</v>
      </c>
      <c r="H23" s="6">
        <v>1452525.25</v>
      </c>
      <c r="I23" s="6">
        <v>0</v>
      </c>
      <c r="J23" s="6">
        <f t="shared" si="0"/>
        <v>0</v>
      </c>
      <c r="K23" s="6">
        <f t="shared" si="1"/>
        <v>0</v>
      </c>
      <c r="L23" s="6">
        <f t="shared" si="2"/>
        <v>0</v>
      </c>
      <c r="M23" s="6" t="e">
        <f>D23-#REF!</f>
        <v>#REF!</v>
      </c>
      <c r="N23" s="6" t="e">
        <f>E23-#REF!</f>
        <v>#REF!</v>
      </c>
      <c r="O23" s="6">
        <f>IF(E23=0,0,(#REF!/E23)*100)</f>
        <v>0</v>
      </c>
    </row>
    <row r="24" spans="1:15" ht="38.25">
      <c r="A24" s="7" t="s">
        <v>142</v>
      </c>
      <c r="B24" s="8" t="s">
        <v>143</v>
      </c>
      <c r="C24" s="9">
        <v>16443400</v>
      </c>
      <c r="D24" s="9">
        <v>0</v>
      </c>
      <c r="E24" s="9">
        <v>0</v>
      </c>
      <c r="F24" s="9">
        <v>0</v>
      </c>
      <c r="G24" s="9">
        <v>0</v>
      </c>
      <c r="H24" s="9">
        <v>146450.5</v>
      </c>
      <c r="I24" s="9">
        <v>0</v>
      </c>
      <c r="J24" s="9">
        <f t="shared" si="0"/>
        <v>0</v>
      </c>
      <c r="K24" s="9">
        <f t="shared" si="1"/>
        <v>0</v>
      </c>
      <c r="L24" s="9">
        <f t="shared" si="2"/>
        <v>0</v>
      </c>
      <c r="M24" s="9" t="e">
        <f>D24-#REF!</f>
        <v>#REF!</v>
      </c>
      <c r="N24" s="9" t="e">
        <f>E24-#REF!</f>
        <v>#REF!</v>
      </c>
      <c r="O24" s="9">
        <f>IF(E24=0,0,(#REF!/E24)*100)</f>
        <v>0</v>
      </c>
    </row>
    <row r="25" spans="1:15" ht="12.75">
      <c r="A25" s="7" t="s">
        <v>144</v>
      </c>
      <c r="B25" s="8" t="s">
        <v>145</v>
      </c>
      <c r="C25" s="9">
        <v>235776</v>
      </c>
      <c r="D25" s="9">
        <v>0</v>
      </c>
      <c r="E25" s="9">
        <v>0</v>
      </c>
      <c r="F25" s="9">
        <v>0</v>
      </c>
      <c r="G25" s="9">
        <v>0</v>
      </c>
      <c r="H25" s="9">
        <v>993051.7</v>
      </c>
      <c r="I25" s="9">
        <v>0</v>
      </c>
      <c r="J25" s="9">
        <f t="shared" si="0"/>
        <v>0</v>
      </c>
      <c r="K25" s="9">
        <f t="shared" si="1"/>
        <v>0</v>
      </c>
      <c r="L25" s="9">
        <f t="shared" si="2"/>
        <v>0</v>
      </c>
      <c r="M25" s="9" t="e">
        <f>D25-#REF!</f>
        <v>#REF!</v>
      </c>
      <c r="N25" s="9" t="e">
        <f>E25-#REF!</f>
        <v>#REF!</v>
      </c>
      <c r="O25" s="9">
        <f>IF(E25=0,0,(#REF!/E25)*100)</f>
        <v>0</v>
      </c>
    </row>
    <row r="26" spans="1:15" ht="25.5">
      <c r="A26" s="4" t="s">
        <v>146</v>
      </c>
      <c r="B26" s="5" t="s">
        <v>25</v>
      </c>
      <c r="C26" s="6">
        <v>80320710</v>
      </c>
      <c r="D26" s="6">
        <v>83556382</v>
      </c>
      <c r="E26" s="6">
        <v>47034152.279999994</v>
      </c>
      <c r="F26" s="6">
        <v>46053162.87</v>
      </c>
      <c r="G26" s="9">
        <v>0</v>
      </c>
      <c r="H26" s="9">
        <v>51201.25</v>
      </c>
      <c r="I26" s="9">
        <v>0</v>
      </c>
      <c r="J26" s="9">
        <f t="shared" si="0"/>
        <v>980989.4099999964</v>
      </c>
      <c r="K26" s="9">
        <f t="shared" si="1"/>
        <v>37503219.13</v>
      </c>
      <c r="L26" s="9">
        <f t="shared" si="2"/>
        <v>97.91430404834333</v>
      </c>
      <c r="M26" s="9" t="e">
        <f>D26-#REF!</f>
        <v>#REF!</v>
      </c>
      <c r="N26" s="9" t="e">
        <f>E26-#REF!</f>
        <v>#REF!</v>
      </c>
      <c r="O26" s="9" t="e">
        <f>IF(E26=0,0,(#REF!/E26)*100)</f>
        <v>#REF!</v>
      </c>
    </row>
    <row r="27" spans="1:15" ht="12.75">
      <c r="A27" s="7" t="s">
        <v>147</v>
      </c>
      <c r="B27" s="8" t="s">
        <v>148</v>
      </c>
      <c r="C27" s="9">
        <v>14433700</v>
      </c>
      <c r="D27" s="9">
        <v>14570145</v>
      </c>
      <c r="E27" s="9">
        <v>6906709.03</v>
      </c>
      <c r="F27" s="9">
        <v>6811153.3100000005</v>
      </c>
      <c r="G27" s="9">
        <v>0</v>
      </c>
      <c r="H27" s="9">
        <v>43747.12</v>
      </c>
      <c r="I27" s="9">
        <v>0</v>
      </c>
      <c r="J27" s="9">
        <f t="shared" si="0"/>
        <v>95555.71999999974</v>
      </c>
      <c r="K27" s="9">
        <f t="shared" si="1"/>
        <v>7758991.6899999995</v>
      </c>
      <c r="L27" s="9">
        <f t="shared" si="2"/>
        <v>98.61647972160195</v>
      </c>
      <c r="M27" s="9" t="e">
        <f>D27-#REF!</f>
        <v>#REF!</v>
      </c>
      <c r="N27" s="9" t="e">
        <f>E27-#REF!</f>
        <v>#REF!</v>
      </c>
      <c r="O27" s="9" t="e">
        <f>IF(E27=0,0,(#REF!/E27)*100)</f>
        <v>#REF!</v>
      </c>
    </row>
    <row r="28" spans="1:15" ht="51">
      <c r="A28" s="7" t="s">
        <v>149</v>
      </c>
      <c r="B28" s="8" t="s">
        <v>150</v>
      </c>
      <c r="C28" s="9">
        <v>58410390</v>
      </c>
      <c r="D28" s="9">
        <v>60993517</v>
      </c>
      <c r="E28" s="9">
        <v>35545659.25</v>
      </c>
      <c r="F28" s="9">
        <v>34811385.23</v>
      </c>
      <c r="G28" s="9">
        <v>0</v>
      </c>
      <c r="H28" s="9">
        <v>74955.98</v>
      </c>
      <c r="I28" s="9">
        <v>0</v>
      </c>
      <c r="J28" s="9">
        <f t="shared" si="0"/>
        <v>734274.0200000033</v>
      </c>
      <c r="K28" s="9">
        <f t="shared" si="1"/>
        <v>26182131.770000003</v>
      </c>
      <c r="L28" s="9">
        <f t="shared" si="2"/>
        <v>97.93427935930038</v>
      </c>
      <c r="M28" s="9" t="e">
        <f>D28-#REF!</f>
        <v>#REF!</v>
      </c>
      <c r="N28" s="9" t="e">
        <f>E28-#REF!</f>
        <v>#REF!</v>
      </c>
      <c r="O28" s="9" t="e">
        <f>IF(E28=0,0,(#REF!/E28)*100)</f>
        <v>#REF!</v>
      </c>
    </row>
    <row r="29" spans="1:15" ht="25.5">
      <c r="A29" s="7" t="s">
        <v>151</v>
      </c>
      <c r="B29" s="8" t="s">
        <v>26</v>
      </c>
      <c r="C29" s="9">
        <v>1656400</v>
      </c>
      <c r="D29" s="9">
        <v>1662400</v>
      </c>
      <c r="E29" s="9">
        <v>911650</v>
      </c>
      <c r="F29" s="9">
        <v>902236.51</v>
      </c>
      <c r="G29" s="9">
        <v>0</v>
      </c>
      <c r="H29" s="9">
        <v>103907.79</v>
      </c>
      <c r="I29" s="9">
        <v>0</v>
      </c>
      <c r="J29" s="9">
        <f t="shared" si="0"/>
        <v>9413.48999999999</v>
      </c>
      <c r="K29" s="9">
        <f t="shared" si="1"/>
        <v>760163.49</v>
      </c>
      <c r="L29" s="9">
        <f t="shared" si="2"/>
        <v>98.96742280480447</v>
      </c>
      <c r="M29" s="9" t="e">
        <f>D29-#REF!</f>
        <v>#REF!</v>
      </c>
      <c r="N29" s="9" t="e">
        <f>E29-#REF!</f>
        <v>#REF!</v>
      </c>
      <c r="O29" s="9" t="e">
        <f>IF(E29=0,0,(#REF!/E29)*100)</f>
        <v>#REF!</v>
      </c>
    </row>
    <row r="30" spans="1:15" ht="25.5">
      <c r="A30" s="7" t="s">
        <v>152</v>
      </c>
      <c r="B30" s="8" t="s">
        <v>153</v>
      </c>
      <c r="C30" s="9">
        <v>1025870</v>
      </c>
      <c r="D30" s="9">
        <v>1025870</v>
      </c>
      <c r="E30" s="9">
        <v>539470</v>
      </c>
      <c r="F30" s="9">
        <v>527772.99</v>
      </c>
      <c r="G30" s="9">
        <v>0</v>
      </c>
      <c r="H30" s="9">
        <v>1480</v>
      </c>
      <c r="I30" s="9">
        <v>0</v>
      </c>
      <c r="J30" s="9">
        <f t="shared" si="0"/>
        <v>11697.01000000001</v>
      </c>
      <c r="K30" s="9">
        <f t="shared" si="1"/>
        <v>498097.01</v>
      </c>
      <c r="L30" s="9">
        <f t="shared" si="2"/>
        <v>97.8317589485977</v>
      </c>
      <c r="M30" s="9" t="e">
        <f>D30-#REF!</f>
        <v>#REF!</v>
      </c>
      <c r="N30" s="9" t="e">
        <f>E30-#REF!</f>
        <v>#REF!</v>
      </c>
      <c r="O30" s="9" t="e">
        <f>IF(E30=0,0,(#REF!/E30)*100)</f>
        <v>#REF!</v>
      </c>
    </row>
    <row r="31" spans="1:15" ht="12.75">
      <c r="A31" s="7" t="s">
        <v>154</v>
      </c>
      <c r="B31" s="8" t="s">
        <v>155</v>
      </c>
      <c r="C31" s="9">
        <v>1869180</v>
      </c>
      <c r="D31" s="9">
        <v>1992280</v>
      </c>
      <c r="E31" s="9">
        <v>1022334</v>
      </c>
      <c r="F31" s="9">
        <v>952460.89</v>
      </c>
      <c r="G31" s="9">
        <v>0</v>
      </c>
      <c r="H31" s="9">
        <v>37730.91</v>
      </c>
      <c r="I31" s="9">
        <v>0</v>
      </c>
      <c r="J31" s="9">
        <f t="shared" si="0"/>
        <v>69873.10999999999</v>
      </c>
      <c r="K31" s="9">
        <f t="shared" si="1"/>
        <v>1039819.11</v>
      </c>
      <c r="L31" s="9">
        <f t="shared" si="2"/>
        <v>93.16533442104048</v>
      </c>
      <c r="M31" s="9" t="e">
        <f>D31-#REF!</f>
        <v>#REF!</v>
      </c>
      <c r="N31" s="9" t="e">
        <f>E31-#REF!</f>
        <v>#REF!</v>
      </c>
      <c r="O31" s="9" t="e">
        <f>IF(E31=0,0,(#REF!/E31)*100)</f>
        <v>#REF!</v>
      </c>
    </row>
    <row r="32" spans="1:15" ht="12.75">
      <c r="A32" s="7" t="s">
        <v>156</v>
      </c>
      <c r="B32" s="8" t="s">
        <v>157</v>
      </c>
      <c r="C32" s="9">
        <v>1931810</v>
      </c>
      <c r="D32" s="9">
        <v>1950010</v>
      </c>
      <c r="E32" s="9">
        <v>1232600</v>
      </c>
      <c r="F32" s="9">
        <v>1189211.2</v>
      </c>
      <c r="G32" s="6">
        <v>0</v>
      </c>
      <c r="H32" s="6">
        <v>205235</v>
      </c>
      <c r="I32" s="6">
        <v>0</v>
      </c>
      <c r="J32" s="6">
        <f t="shared" si="0"/>
        <v>43388.80000000005</v>
      </c>
      <c r="K32" s="6">
        <f t="shared" si="1"/>
        <v>760798.8</v>
      </c>
      <c r="L32" s="6">
        <f t="shared" si="2"/>
        <v>96.47989615447023</v>
      </c>
      <c r="M32" s="6" t="e">
        <f>D32-#REF!</f>
        <v>#REF!</v>
      </c>
      <c r="N32" s="6" t="e">
        <f>E32-#REF!</f>
        <v>#REF!</v>
      </c>
      <c r="O32" s="6" t="e">
        <f>IF(E32=0,0,(#REF!/E32)*100)</f>
        <v>#REF!</v>
      </c>
    </row>
    <row r="33" spans="1:15" ht="51">
      <c r="A33" s="7" t="s">
        <v>217</v>
      </c>
      <c r="B33" s="8" t="s">
        <v>218</v>
      </c>
      <c r="C33" s="9">
        <v>0</v>
      </c>
      <c r="D33" s="9">
        <v>257800</v>
      </c>
      <c r="E33" s="9">
        <v>257800</v>
      </c>
      <c r="F33" s="9">
        <v>257592.56</v>
      </c>
      <c r="G33" s="9">
        <v>0</v>
      </c>
      <c r="H33" s="9">
        <v>57822.08</v>
      </c>
      <c r="I33" s="9">
        <v>0</v>
      </c>
      <c r="J33" s="9">
        <f t="shared" si="0"/>
        <v>207.44000000000233</v>
      </c>
      <c r="K33" s="9">
        <f t="shared" si="1"/>
        <v>207.44000000000233</v>
      </c>
      <c r="L33" s="9">
        <f t="shared" si="2"/>
        <v>99.91953452288595</v>
      </c>
      <c r="M33" s="9" t="e">
        <f>D33-#REF!</f>
        <v>#REF!</v>
      </c>
      <c r="N33" s="9" t="e">
        <f>E33-#REF!</f>
        <v>#REF!</v>
      </c>
      <c r="O33" s="9" t="e">
        <f>IF(E33=0,0,(#REF!/E33)*100)</f>
        <v>#REF!</v>
      </c>
    </row>
    <row r="34" spans="1:15" ht="25.5">
      <c r="A34" s="7" t="s">
        <v>219</v>
      </c>
      <c r="B34" s="8" t="s">
        <v>220</v>
      </c>
      <c r="C34" s="9">
        <v>0</v>
      </c>
      <c r="D34" s="9">
        <v>10000</v>
      </c>
      <c r="E34" s="9">
        <v>0</v>
      </c>
      <c r="F34" s="9">
        <v>0</v>
      </c>
      <c r="G34" s="9">
        <v>0</v>
      </c>
      <c r="H34" s="9">
        <v>73762.52</v>
      </c>
      <c r="I34" s="9">
        <v>0</v>
      </c>
      <c r="J34" s="9">
        <f t="shared" si="0"/>
        <v>0</v>
      </c>
      <c r="K34" s="9">
        <f t="shared" si="1"/>
        <v>10000</v>
      </c>
      <c r="L34" s="9">
        <f t="shared" si="2"/>
        <v>0</v>
      </c>
      <c r="M34" s="9" t="e">
        <f>D34-#REF!</f>
        <v>#REF!</v>
      </c>
      <c r="N34" s="9" t="e">
        <f>E34-#REF!</f>
        <v>#REF!</v>
      </c>
      <c r="O34" s="9">
        <f>IF(E34=0,0,(#REF!/E34)*100)</f>
        <v>0</v>
      </c>
    </row>
    <row r="35" spans="1:15" ht="25.5">
      <c r="A35" s="7" t="s">
        <v>158</v>
      </c>
      <c r="B35" s="8" t="s">
        <v>159</v>
      </c>
      <c r="C35" s="9">
        <v>20000</v>
      </c>
      <c r="D35" s="9">
        <v>20000</v>
      </c>
      <c r="E35" s="9">
        <v>14000</v>
      </c>
      <c r="F35" s="9">
        <v>12520</v>
      </c>
      <c r="G35" s="9">
        <v>0</v>
      </c>
      <c r="H35" s="9">
        <v>16821.3</v>
      </c>
      <c r="I35" s="9">
        <v>0</v>
      </c>
      <c r="J35" s="9">
        <f t="shared" si="0"/>
        <v>1480</v>
      </c>
      <c r="K35" s="9">
        <f t="shared" si="1"/>
        <v>7480</v>
      </c>
      <c r="L35" s="9">
        <f t="shared" si="2"/>
        <v>89.42857142857143</v>
      </c>
      <c r="M35" s="9" t="e">
        <f>D35-#REF!</f>
        <v>#REF!</v>
      </c>
      <c r="N35" s="9" t="e">
        <f>E35-#REF!</f>
        <v>#REF!</v>
      </c>
      <c r="O35" s="9" t="e">
        <f>IF(E35=0,0,(#REF!/E35)*100)</f>
        <v>#REF!</v>
      </c>
    </row>
    <row r="36" spans="1:15" ht="25.5">
      <c r="A36" s="7" t="s">
        <v>160</v>
      </c>
      <c r="B36" s="8" t="s">
        <v>27</v>
      </c>
      <c r="C36" s="9">
        <v>973360</v>
      </c>
      <c r="D36" s="9">
        <v>1074360</v>
      </c>
      <c r="E36" s="9">
        <v>603930</v>
      </c>
      <c r="F36" s="9">
        <v>588830.18</v>
      </c>
      <c r="G36" s="9">
        <v>0</v>
      </c>
      <c r="H36" s="9">
        <v>35904.18</v>
      </c>
      <c r="I36" s="9">
        <v>0</v>
      </c>
      <c r="J36" s="9">
        <f t="shared" si="0"/>
        <v>15099.819999999949</v>
      </c>
      <c r="K36" s="9">
        <f t="shared" si="1"/>
        <v>485529.81999999995</v>
      </c>
      <c r="L36" s="9">
        <f t="shared" si="2"/>
        <v>97.49974003609691</v>
      </c>
      <c r="M36" s="9" t="e">
        <f>D36-#REF!</f>
        <v>#REF!</v>
      </c>
      <c r="N36" s="9" t="e">
        <f>E36-#REF!</f>
        <v>#REF!</v>
      </c>
      <c r="O36" s="9" t="e">
        <f>IF(E36=0,0,(#REF!/E36)*100)</f>
        <v>#REF!</v>
      </c>
    </row>
    <row r="37" spans="1:15" ht="25.5">
      <c r="A37" s="4" t="s">
        <v>24</v>
      </c>
      <c r="B37" s="5" t="s">
        <v>28</v>
      </c>
      <c r="C37" s="6">
        <v>9442000</v>
      </c>
      <c r="D37" s="6">
        <v>9537300</v>
      </c>
      <c r="E37" s="6">
        <v>4884738</v>
      </c>
      <c r="F37" s="6">
        <v>4557637.81</v>
      </c>
      <c r="G37" s="9">
        <v>0</v>
      </c>
      <c r="H37" s="9">
        <v>20924.92</v>
      </c>
      <c r="I37" s="9">
        <v>0</v>
      </c>
      <c r="J37" s="9">
        <f t="shared" si="0"/>
        <v>327100.1900000004</v>
      </c>
      <c r="K37" s="9">
        <f t="shared" si="1"/>
        <v>4979662.19</v>
      </c>
      <c r="L37" s="9">
        <f t="shared" si="2"/>
        <v>93.30362877190137</v>
      </c>
      <c r="M37" s="9" t="e">
        <f>D37-#REF!</f>
        <v>#REF!</v>
      </c>
      <c r="N37" s="9" t="e">
        <f>E37-#REF!</f>
        <v>#REF!</v>
      </c>
      <c r="O37" s="9" t="e">
        <f>IF(E37=0,0,(#REF!/E37)*100)</f>
        <v>#REF!</v>
      </c>
    </row>
    <row r="38" spans="1:15" ht="38.25">
      <c r="A38" s="7" t="s">
        <v>161</v>
      </c>
      <c r="B38" s="8" t="s">
        <v>162</v>
      </c>
      <c r="C38" s="9">
        <v>2693600</v>
      </c>
      <c r="D38" s="9">
        <v>2703600</v>
      </c>
      <c r="E38" s="9">
        <v>1600500</v>
      </c>
      <c r="F38" s="9">
        <v>1432124.91</v>
      </c>
      <c r="G38" s="6">
        <v>0</v>
      </c>
      <c r="H38" s="6">
        <v>23575.87</v>
      </c>
      <c r="I38" s="6">
        <v>0</v>
      </c>
      <c r="J38" s="6">
        <f t="shared" si="0"/>
        <v>168375.09000000008</v>
      </c>
      <c r="K38" s="6">
        <f t="shared" si="1"/>
        <v>1271475.09</v>
      </c>
      <c r="L38" s="6">
        <f t="shared" si="2"/>
        <v>89.47984442361762</v>
      </c>
      <c r="M38" s="6" t="e">
        <f>D38-#REF!</f>
        <v>#REF!</v>
      </c>
      <c r="N38" s="6" t="e">
        <f>E38-#REF!</f>
        <v>#REF!</v>
      </c>
      <c r="O38" s="6" t="e">
        <f>IF(E38=0,0,(#REF!/E38)*100)</f>
        <v>#REF!</v>
      </c>
    </row>
    <row r="39" spans="1:15" ht="12.75">
      <c r="A39" s="7" t="s">
        <v>163</v>
      </c>
      <c r="B39" s="8" t="s">
        <v>164</v>
      </c>
      <c r="C39" s="9">
        <v>2498250</v>
      </c>
      <c r="D39" s="9">
        <v>2502750</v>
      </c>
      <c r="E39" s="9">
        <v>1199520</v>
      </c>
      <c r="F39" s="9">
        <v>1131915.96</v>
      </c>
      <c r="G39" s="9">
        <v>0</v>
      </c>
      <c r="H39" s="9">
        <v>23575.87</v>
      </c>
      <c r="I39" s="9">
        <v>0</v>
      </c>
      <c r="J39" s="9">
        <f t="shared" si="0"/>
        <v>67604.04000000004</v>
      </c>
      <c r="K39" s="9">
        <f t="shared" si="1"/>
        <v>1370834.04</v>
      </c>
      <c r="L39" s="9">
        <f t="shared" si="2"/>
        <v>94.3640756302521</v>
      </c>
      <c r="M39" s="9" t="e">
        <f>D39-#REF!</f>
        <v>#REF!</v>
      </c>
      <c r="N39" s="9" t="e">
        <f>E39-#REF!</f>
        <v>#REF!</v>
      </c>
      <c r="O39" s="9" t="e">
        <f>IF(E39=0,0,(#REF!/E39)*100)</f>
        <v>#REF!</v>
      </c>
    </row>
    <row r="40" spans="1:15" ht="12.75">
      <c r="A40" s="7" t="s">
        <v>165</v>
      </c>
      <c r="B40" s="8" t="s">
        <v>166</v>
      </c>
      <c r="C40" s="9">
        <v>274700</v>
      </c>
      <c r="D40" s="9">
        <v>274700</v>
      </c>
      <c r="E40" s="9">
        <v>140358</v>
      </c>
      <c r="F40" s="9">
        <v>111832.03</v>
      </c>
      <c r="G40" s="9">
        <v>0</v>
      </c>
      <c r="H40" s="9">
        <v>0</v>
      </c>
      <c r="I40" s="9">
        <v>0</v>
      </c>
      <c r="J40" s="9">
        <f t="shared" si="0"/>
        <v>28525.97</v>
      </c>
      <c r="K40" s="9">
        <f t="shared" si="1"/>
        <v>162867.97</v>
      </c>
      <c r="L40" s="9">
        <f t="shared" si="2"/>
        <v>79.67627780390146</v>
      </c>
      <c r="M40" s="9" t="e">
        <f>D40-#REF!</f>
        <v>#REF!</v>
      </c>
      <c r="N40" s="9" t="e">
        <f>E40-#REF!</f>
        <v>#REF!</v>
      </c>
      <c r="O40" s="9" t="e">
        <f>IF(E40=0,0,(#REF!/E40)*100)</f>
        <v>#REF!</v>
      </c>
    </row>
    <row r="41" spans="1:15" ht="25.5">
      <c r="A41" s="7" t="s">
        <v>167</v>
      </c>
      <c r="B41" s="8" t="s">
        <v>168</v>
      </c>
      <c r="C41" s="9">
        <v>3405050</v>
      </c>
      <c r="D41" s="9">
        <v>3485850</v>
      </c>
      <c r="E41" s="9">
        <v>1638300</v>
      </c>
      <c r="F41" s="9">
        <v>1626855.32</v>
      </c>
      <c r="G41" s="9">
        <v>0</v>
      </c>
      <c r="H41" s="9">
        <v>0</v>
      </c>
      <c r="I41" s="9">
        <v>0</v>
      </c>
      <c r="J41" s="9">
        <f t="shared" si="0"/>
        <v>11444.679999999935</v>
      </c>
      <c r="K41" s="9">
        <f t="shared" si="1"/>
        <v>1858994.68</v>
      </c>
      <c r="L41" s="9">
        <f t="shared" si="2"/>
        <v>99.301429530611</v>
      </c>
      <c r="M41" s="9" t="e">
        <f>D41-#REF!</f>
        <v>#REF!</v>
      </c>
      <c r="N41" s="9" t="e">
        <f>E41-#REF!</f>
        <v>#REF!</v>
      </c>
      <c r="O41" s="9" t="e">
        <f>IF(E41=0,0,(#REF!/E41)*100)</f>
        <v>#REF!</v>
      </c>
    </row>
    <row r="42" spans="1:15" ht="25.5">
      <c r="A42" s="7" t="s">
        <v>169</v>
      </c>
      <c r="B42" s="8" t="s">
        <v>170</v>
      </c>
      <c r="C42" s="9">
        <v>570400</v>
      </c>
      <c r="D42" s="9">
        <v>570400</v>
      </c>
      <c r="E42" s="9">
        <v>306060</v>
      </c>
      <c r="F42" s="9">
        <v>254909.59</v>
      </c>
      <c r="G42" s="9">
        <v>0</v>
      </c>
      <c r="H42" s="9">
        <v>0</v>
      </c>
      <c r="I42" s="9">
        <v>0</v>
      </c>
      <c r="J42" s="9">
        <f t="shared" si="0"/>
        <v>51150.41</v>
      </c>
      <c r="K42" s="9">
        <f t="shared" si="1"/>
        <v>315490.41000000003</v>
      </c>
      <c r="L42" s="9">
        <f t="shared" si="2"/>
        <v>83.28745670783506</v>
      </c>
      <c r="M42" s="9" t="e">
        <f>D42-#REF!</f>
        <v>#REF!</v>
      </c>
      <c r="N42" s="9" t="e">
        <f>E42-#REF!</f>
        <v>#REF!</v>
      </c>
      <c r="O42" s="9" t="e">
        <f>IF(E42=0,0,(#REF!/E42)*100)</f>
        <v>#REF!</v>
      </c>
    </row>
    <row r="43" spans="1:15" ht="12.75">
      <c r="A43" s="4" t="s">
        <v>171</v>
      </c>
      <c r="B43" s="5" t="s">
        <v>172</v>
      </c>
      <c r="C43" s="6">
        <v>1407670</v>
      </c>
      <c r="D43" s="6">
        <v>18362223</v>
      </c>
      <c r="E43" s="6">
        <v>9028697</v>
      </c>
      <c r="F43" s="6">
        <v>8836100.89</v>
      </c>
      <c r="G43" s="9">
        <v>0</v>
      </c>
      <c r="H43" s="9">
        <v>0</v>
      </c>
      <c r="I43" s="9">
        <v>0</v>
      </c>
      <c r="J43" s="9">
        <f t="shared" si="0"/>
        <v>192596.1099999994</v>
      </c>
      <c r="K43" s="9">
        <f t="shared" si="1"/>
        <v>9526122.11</v>
      </c>
      <c r="L43" s="9">
        <f t="shared" si="2"/>
        <v>97.86684490574886</v>
      </c>
      <c r="M43" s="9" t="e">
        <f>D43-#REF!</f>
        <v>#REF!</v>
      </c>
      <c r="N43" s="9" t="e">
        <f>E43-#REF!</f>
        <v>#REF!</v>
      </c>
      <c r="O43" s="9" t="e">
        <f>IF(E43=0,0,(#REF!/E43)*100)</f>
        <v>#REF!</v>
      </c>
    </row>
    <row r="44" spans="1:15" ht="38.25">
      <c r="A44" s="7" t="s">
        <v>173</v>
      </c>
      <c r="B44" s="8" t="s">
        <v>174</v>
      </c>
      <c r="C44" s="9">
        <v>1407670</v>
      </c>
      <c r="D44" s="9">
        <v>1407670</v>
      </c>
      <c r="E44" s="9">
        <v>485622</v>
      </c>
      <c r="F44" s="9">
        <v>293025.89</v>
      </c>
      <c r="G44" s="6">
        <v>0</v>
      </c>
      <c r="H44" s="6">
        <v>3975659.6</v>
      </c>
      <c r="I44" s="6">
        <v>0</v>
      </c>
      <c r="J44" s="6">
        <f t="shared" si="0"/>
        <v>192596.11</v>
      </c>
      <c r="K44" s="6">
        <f t="shared" si="1"/>
        <v>1114644.1099999999</v>
      </c>
      <c r="L44" s="6">
        <f t="shared" si="2"/>
        <v>60.34032436751219</v>
      </c>
      <c r="M44" s="6" t="e">
        <f>D44-#REF!</f>
        <v>#REF!</v>
      </c>
      <c r="N44" s="6" t="e">
        <f>E44-#REF!</f>
        <v>#REF!</v>
      </c>
      <c r="O44" s="6" t="e">
        <f>IF(E44=0,0,(#REF!/E44)*100)</f>
        <v>#REF!</v>
      </c>
    </row>
    <row r="45" spans="1:6" ht="12.75">
      <c r="A45" s="7" t="s">
        <v>175</v>
      </c>
      <c r="B45" s="8" t="s">
        <v>22</v>
      </c>
      <c r="C45" s="9">
        <v>0</v>
      </c>
      <c r="D45" s="9">
        <v>100000</v>
      </c>
      <c r="E45" s="9">
        <v>0</v>
      </c>
      <c r="F45" s="9">
        <v>0</v>
      </c>
    </row>
    <row r="46" spans="1:6" ht="38.25">
      <c r="A46" s="7" t="s">
        <v>176</v>
      </c>
      <c r="B46" s="8" t="s">
        <v>143</v>
      </c>
      <c r="C46" s="9">
        <v>0</v>
      </c>
      <c r="D46" s="9">
        <v>16443400</v>
      </c>
      <c r="E46" s="9">
        <v>8221700</v>
      </c>
      <c r="F46" s="9">
        <v>8221700</v>
      </c>
    </row>
    <row r="47" spans="1:6" ht="12.75">
      <c r="A47" s="7" t="s">
        <v>177</v>
      </c>
      <c r="B47" s="8" t="s">
        <v>145</v>
      </c>
      <c r="C47" s="9">
        <v>0</v>
      </c>
      <c r="D47" s="9">
        <v>339254</v>
      </c>
      <c r="E47" s="9">
        <v>278376</v>
      </c>
      <c r="F47" s="9">
        <v>278376</v>
      </c>
    </row>
    <row r="48" spans="1:6" ht="38.25">
      <c r="A48" s="7" t="s">
        <v>178</v>
      </c>
      <c r="B48" s="8" t="s">
        <v>179</v>
      </c>
      <c r="C48" s="9">
        <v>0</v>
      </c>
      <c r="D48" s="9">
        <v>71899</v>
      </c>
      <c r="E48" s="9">
        <v>42999</v>
      </c>
      <c r="F48" s="9">
        <v>42999</v>
      </c>
    </row>
    <row r="49" spans="1:6" ht="12.75">
      <c r="A49" s="4" t="s">
        <v>29</v>
      </c>
      <c r="B49" s="5" t="s">
        <v>30</v>
      </c>
      <c r="C49" s="6">
        <v>139387598.00199002</v>
      </c>
      <c r="D49" s="6">
        <v>149901349.74199</v>
      </c>
      <c r="E49" s="6">
        <v>82462833.39</v>
      </c>
      <c r="F49" s="6">
        <v>79681276.95</v>
      </c>
    </row>
  </sheetData>
  <sheetProtection/>
  <mergeCells count="3">
    <mergeCell ref="A3:K3"/>
    <mergeCell ref="B1:H1"/>
    <mergeCell ref="B2:K2"/>
  </mergeCells>
  <printOptions/>
  <pageMargins left="0.32" right="0.33" top="0.23" bottom="0.19" header="0" footer="0"/>
  <pageSetup fitToHeight="50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25">
      <selection activeCell="G40" sqref="G40"/>
    </sheetView>
  </sheetViews>
  <sheetFormatPr defaultColWidth="9.00390625" defaultRowHeight="12.75"/>
  <cols>
    <col min="1" max="1" width="0.12890625" style="0" customWidth="1"/>
    <col min="3" max="3" width="39.375" style="0" customWidth="1"/>
    <col min="4" max="6" width="13.875" style="0" customWidth="1"/>
    <col min="7" max="8" width="10.625" style="0" bestFit="1" customWidth="1"/>
  </cols>
  <sheetData>
    <row r="1" spans="1:12" ht="15.75">
      <c r="A1" s="1"/>
      <c r="B1" s="27" t="s">
        <v>32</v>
      </c>
      <c r="C1" s="27"/>
      <c r="D1" s="27"/>
      <c r="E1" s="27"/>
      <c r="F1" s="27"/>
      <c r="G1" s="27"/>
      <c r="H1" s="27"/>
      <c r="I1" s="27"/>
      <c r="J1" s="1"/>
      <c r="K1" s="1"/>
      <c r="L1" s="1"/>
    </row>
    <row r="2" spans="1:12" ht="23.25">
      <c r="A2" s="21" t="s">
        <v>208</v>
      </c>
      <c r="B2" s="28" t="s">
        <v>221</v>
      </c>
      <c r="C2" s="28"/>
      <c r="D2" s="28"/>
      <c r="E2" s="28"/>
      <c r="F2" s="28"/>
      <c r="G2" s="28"/>
      <c r="H2" s="28"/>
      <c r="I2" s="28"/>
      <c r="J2" s="22"/>
      <c r="K2" s="22"/>
      <c r="L2" s="22"/>
    </row>
    <row r="3" spans="1:12" ht="14.25">
      <c r="A3" s="1"/>
      <c r="B3" s="28" t="s">
        <v>33</v>
      </c>
      <c r="C3" s="28"/>
      <c r="D3" s="28"/>
      <c r="E3" s="28"/>
      <c r="F3" s="28"/>
      <c r="G3" s="28"/>
      <c r="H3" s="28"/>
      <c r="I3" s="28"/>
      <c r="J3" s="1"/>
      <c r="K3" s="1"/>
      <c r="L3" s="1"/>
    </row>
    <row r="4" spans="1:12" ht="18">
      <c r="A4" s="23" t="s">
        <v>225</v>
      </c>
      <c r="B4" s="19" t="s">
        <v>210</v>
      </c>
      <c r="C4" s="19"/>
      <c r="D4" s="20"/>
      <c r="J4" s="22"/>
      <c r="K4" s="22"/>
      <c r="L4" s="22"/>
    </row>
    <row r="5" ht="12.75">
      <c r="I5" t="s">
        <v>1</v>
      </c>
    </row>
    <row r="6" spans="1:9" ht="28.5" customHeight="1">
      <c r="A6" s="17"/>
      <c r="B6" s="18"/>
      <c r="C6" s="18"/>
      <c r="D6" s="3" t="s">
        <v>34</v>
      </c>
      <c r="E6" s="3" t="s">
        <v>35</v>
      </c>
      <c r="F6" s="3" t="s">
        <v>36</v>
      </c>
      <c r="G6" s="13" t="s">
        <v>37</v>
      </c>
      <c r="H6" s="13" t="s">
        <v>38</v>
      </c>
      <c r="I6" s="13" t="s">
        <v>39</v>
      </c>
    </row>
    <row r="7" spans="1:9" ht="12.75">
      <c r="A7" s="14"/>
      <c r="B7" s="14">
        <v>10000000</v>
      </c>
      <c r="C7" s="24" t="s">
        <v>40</v>
      </c>
      <c r="D7" s="15">
        <v>15400</v>
      </c>
      <c r="E7" s="15">
        <v>15400</v>
      </c>
      <c r="F7" s="15">
        <v>6800</v>
      </c>
      <c r="G7" s="15">
        <v>10153.69</v>
      </c>
      <c r="H7" s="15">
        <f aca="true" t="shared" si="0" ref="H7:H39">G7-F7</f>
        <v>3353.6900000000005</v>
      </c>
      <c r="I7" s="15">
        <f aca="true" t="shared" si="1" ref="I7:I39">IF(F7=0,0,G7/F7*100)</f>
        <v>149.31897058823532</v>
      </c>
    </row>
    <row r="8" spans="1:9" ht="12.75">
      <c r="A8" s="14"/>
      <c r="B8" s="14">
        <v>19000000</v>
      </c>
      <c r="C8" s="24" t="s">
        <v>99</v>
      </c>
      <c r="D8" s="15">
        <v>15400</v>
      </c>
      <c r="E8" s="15">
        <v>15400</v>
      </c>
      <c r="F8" s="15">
        <v>6800</v>
      </c>
      <c r="G8" s="15">
        <v>10153.69</v>
      </c>
      <c r="H8" s="15">
        <f t="shared" si="0"/>
        <v>3353.6900000000005</v>
      </c>
      <c r="I8" s="15">
        <f t="shared" si="1"/>
        <v>149.31897058823532</v>
      </c>
    </row>
    <row r="9" spans="1:9" ht="12.75">
      <c r="A9" s="14"/>
      <c r="B9" s="14">
        <v>19010000</v>
      </c>
      <c r="C9" s="24" t="s">
        <v>100</v>
      </c>
      <c r="D9" s="15">
        <v>15400</v>
      </c>
      <c r="E9" s="15">
        <v>15400</v>
      </c>
      <c r="F9" s="15">
        <v>6800</v>
      </c>
      <c r="G9" s="15">
        <v>10153.69</v>
      </c>
      <c r="H9" s="15">
        <f t="shared" si="0"/>
        <v>3353.6900000000005</v>
      </c>
      <c r="I9" s="15">
        <f t="shared" si="1"/>
        <v>149.31897058823532</v>
      </c>
    </row>
    <row r="10" spans="1:9" ht="38.25" customHeight="1">
      <c r="A10" s="14"/>
      <c r="B10" s="14">
        <v>19010100</v>
      </c>
      <c r="C10" s="24" t="s">
        <v>101</v>
      </c>
      <c r="D10" s="15">
        <v>6000</v>
      </c>
      <c r="E10" s="15">
        <v>6000</v>
      </c>
      <c r="F10" s="15">
        <v>2200</v>
      </c>
      <c r="G10" s="15">
        <v>6108.63</v>
      </c>
      <c r="H10" s="15">
        <f t="shared" si="0"/>
        <v>3908.63</v>
      </c>
      <c r="I10" s="15">
        <f t="shared" si="1"/>
        <v>277.665</v>
      </c>
    </row>
    <row r="11" spans="1:9" ht="38.25" customHeight="1">
      <c r="A11" s="14"/>
      <c r="B11" s="14">
        <v>19010200</v>
      </c>
      <c r="C11" s="24" t="s">
        <v>102</v>
      </c>
      <c r="D11" s="15">
        <v>3400</v>
      </c>
      <c r="E11" s="15">
        <v>3400</v>
      </c>
      <c r="F11" s="15">
        <v>1600</v>
      </c>
      <c r="G11" s="15">
        <v>1528.06</v>
      </c>
      <c r="H11" s="15">
        <f t="shared" si="0"/>
        <v>-71.94000000000005</v>
      </c>
      <c r="I11" s="15">
        <f t="shared" si="1"/>
        <v>95.50375</v>
      </c>
    </row>
    <row r="12" spans="1:9" ht="38.25" customHeight="1">
      <c r="A12" s="14"/>
      <c r="B12" s="14">
        <v>19010300</v>
      </c>
      <c r="C12" s="24" t="s">
        <v>103</v>
      </c>
      <c r="D12" s="15">
        <v>6000</v>
      </c>
      <c r="E12" s="15">
        <v>6000</v>
      </c>
      <c r="F12" s="15">
        <v>3000</v>
      </c>
      <c r="G12" s="15">
        <v>2517</v>
      </c>
      <c r="H12" s="15">
        <f t="shared" si="0"/>
        <v>-483</v>
      </c>
      <c r="I12" s="15">
        <f t="shared" si="1"/>
        <v>83.89999999999999</v>
      </c>
    </row>
    <row r="13" spans="1:9" ht="26.25" customHeight="1">
      <c r="A13" s="14"/>
      <c r="B13" s="14">
        <v>20000000</v>
      </c>
      <c r="C13" s="24" t="s">
        <v>72</v>
      </c>
      <c r="D13" s="15">
        <v>1958764</v>
      </c>
      <c r="E13" s="15">
        <v>1958764</v>
      </c>
      <c r="F13" s="15">
        <v>976732</v>
      </c>
      <c r="G13" s="15">
        <v>2346881.14</v>
      </c>
      <c r="H13" s="15">
        <f t="shared" si="0"/>
        <v>1370149.1400000001</v>
      </c>
      <c r="I13" s="15">
        <f t="shared" si="1"/>
        <v>240.27892400371854</v>
      </c>
    </row>
    <row r="14" spans="1:9" ht="26.25" customHeight="1">
      <c r="A14" s="14"/>
      <c r="B14" s="14">
        <v>21000000</v>
      </c>
      <c r="C14" s="24" t="s">
        <v>73</v>
      </c>
      <c r="D14" s="15">
        <v>3500</v>
      </c>
      <c r="E14" s="15">
        <v>3500</v>
      </c>
      <c r="F14" s="15">
        <v>0</v>
      </c>
      <c r="G14" s="15">
        <v>89.58</v>
      </c>
      <c r="H14" s="15">
        <f t="shared" si="0"/>
        <v>89.58</v>
      </c>
      <c r="I14" s="15">
        <f t="shared" si="1"/>
        <v>0</v>
      </c>
    </row>
    <row r="15" spans="1:9" ht="42" customHeight="1">
      <c r="A15" s="14"/>
      <c r="B15" s="14">
        <v>21110000</v>
      </c>
      <c r="C15" s="24" t="s">
        <v>209</v>
      </c>
      <c r="D15" s="15">
        <v>3500</v>
      </c>
      <c r="E15" s="15">
        <v>3500</v>
      </c>
      <c r="F15" s="15">
        <v>0</v>
      </c>
      <c r="G15" s="15">
        <v>89.58</v>
      </c>
      <c r="H15" s="15">
        <f t="shared" si="0"/>
        <v>89.58</v>
      </c>
      <c r="I15" s="15">
        <f t="shared" si="1"/>
        <v>0</v>
      </c>
    </row>
    <row r="16" spans="1:9" ht="18.75" customHeight="1">
      <c r="A16" s="14"/>
      <c r="B16" s="14">
        <v>24000000</v>
      </c>
      <c r="C16" s="24" t="s">
        <v>88</v>
      </c>
      <c r="D16" s="15">
        <v>3800</v>
      </c>
      <c r="E16" s="15">
        <v>3800</v>
      </c>
      <c r="F16" s="15">
        <v>1000</v>
      </c>
      <c r="G16" s="15">
        <v>168582.83</v>
      </c>
      <c r="H16" s="15">
        <f t="shared" si="0"/>
        <v>167582.83</v>
      </c>
      <c r="I16" s="15">
        <f t="shared" si="1"/>
        <v>16858.283</v>
      </c>
    </row>
    <row r="17" spans="1:9" ht="18.75" customHeight="1">
      <c r="A17" s="14"/>
      <c r="B17" s="14">
        <v>24060000</v>
      </c>
      <c r="C17" s="24" t="s">
        <v>75</v>
      </c>
      <c r="D17" s="15">
        <v>3800</v>
      </c>
      <c r="E17" s="15">
        <v>3800</v>
      </c>
      <c r="F17" s="15">
        <v>1000</v>
      </c>
      <c r="G17" s="15">
        <v>3839.18</v>
      </c>
      <c r="H17" s="15">
        <f t="shared" si="0"/>
        <v>2839.18</v>
      </c>
      <c r="I17" s="15">
        <f t="shared" si="1"/>
        <v>383.918</v>
      </c>
    </row>
    <row r="18" spans="1:9" ht="38.25" customHeight="1">
      <c r="A18" s="14"/>
      <c r="B18" s="14">
        <v>24062100</v>
      </c>
      <c r="C18" s="24" t="s">
        <v>104</v>
      </c>
      <c r="D18" s="15">
        <v>3800</v>
      </c>
      <c r="E18" s="15">
        <v>3800</v>
      </c>
      <c r="F18" s="15">
        <v>1000</v>
      </c>
      <c r="G18" s="15">
        <v>3839.18</v>
      </c>
      <c r="H18" s="15">
        <f t="shared" si="0"/>
        <v>2839.18</v>
      </c>
      <c r="I18" s="15">
        <f t="shared" si="1"/>
        <v>383.918</v>
      </c>
    </row>
    <row r="19" spans="1:9" ht="27" customHeight="1">
      <c r="A19" s="14"/>
      <c r="B19" s="14">
        <v>24170000</v>
      </c>
      <c r="C19" s="24" t="s">
        <v>105</v>
      </c>
      <c r="D19" s="15">
        <v>0</v>
      </c>
      <c r="E19" s="15">
        <v>0</v>
      </c>
      <c r="F19" s="15">
        <v>0</v>
      </c>
      <c r="G19" s="15">
        <v>164743.65</v>
      </c>
      <c r="H19" s="15">
        <f t="shared" si="0"/>
        <v>164743.65</v>
      </c>
      <c r="I19" s="15">
        <f t="shared" si="1"/>
        <v>0</v>
      </c>
    </row>
    <row r="20" spans="1:9" ht="18.75" customHeight="1">
      <c r="A20" s="14"/>
      <c r="B20" s="14">
        <v>25000000</v>
      </c>
      <c r="C20" s="24" t="s">
        <v>106</v>
      </c>
      <c r="D20" s="15">
        <v>1951464</v>
      </c>
      <c r="E20" s="15">
        <v>1951464</v>
      </c>
      <c r="F20" s="15">
        <v>975732</v>
      </c>
      <c r="G20" s="15">
        <v>2178208.73</v>
      </c>
      <c r="H20" s="15">
        <f t="shared" si="0"/>
        <v>1202476.73</v>
      </c>
      <c r="I20" s="15">
        <f t="shared" si="1"/>
        <v>223.23842305059176</v>
      </c>
    </row>
    <row r="21" spans="1:9" ht="38.25" customHeight="1">
      <c r="A21" s="14"/>
      <c r="B21" s="14">
        <v>25010000</v>
      </c>
      <c r="C21" s="24" t="s">
        <v>107</v>
      </c>
      <c r="D21" s="15">
        <v>1515464</v>
      </c>
      <c r="E21" s="15">
        <v>1515464</v>
      </c>
      <c r="F21" s="15">
        <v>757732</v>
      </c>
      <c r="G21" s="15">
        <v>812280.69</v>
      </c>
      <c r="H21" s="15">
        <f t="shared" si="0"/>
        <v>54548.689999999944</v>
      </c>
      <c r="I21" s="15">
        <f t="shared" si="1"/>
        <v>107.19894237012556</v>
      </c>
    </row>
    <row r="22" spans="1:9" ht="38.25" customHeight="1">
      <c r="A22" s="14"/>
      <c r="B22" s="14">
        <v>25010100</v>
      </c>
      <c r="C22" s="24" t="s">
        <v>108</v>
      </c>
      <c r="D22" s="15">
        <v>1414264</v>
      </c>
      <c r="E22" s="15">
        <v>1414264</v>
      </c>
      <c r="F22" s="15">
        <v>707132</v>
      </c>
      <c r="G22" s="15">
        <v>730196.55</v>
      </c>
      <c r="H22" s="15">
        <f t="shared" si="0"/>
        <v>23064.550000000047</v>
      </c>
      <c r="I22" s="15">
        <f t="shared" si="1"/>
        <v>103.26170361403528</v>
      </c>
    </row>
    <row r="23" spans="1:9" ht="27" customHeight="1">
      <c r="A23" s="14"/>
      <c r="B23" s="14">
        <v>25010200</v>
      </c>
      <c r="C23" s="24" t="s">
        <v>109</v>
      </c>
      <c r="D23" s="15">
        <v>16000</v>
      </c>
      <c r="E23" s="15">
        <v>16000</v>
      </c>
      <c r="F23" s="15">
        <v>8000</v>
      </c>
      <c r="G23" s="15">
        <v>0</v>
      </c>
      <c r="H23" s="15">
        <f t="shared" si="0"/>
        <v>-8000</v>
      </c>
      <c r="I23" s="15">
        <f t="shared" si="1"/>
        <v>0</v>
      </c>
    </row>
    <row r="24" spans="1:9" ht="24" customHeight="1">
      <c r="A24" s="14"/>
      <c r="B24" s="14">
        <v>25010300</v>
      </c>
      <c r="C24" s="24" t="s">
        <v>110</v>
      </c>
      <c r="D24" s="15">
        <v>79200</v>
      </c>
      <c r="E24" s="15">
        <v>79200</v>
      </c>
      <c r="F24" s="15">
        <v>39600</v>
      </c>
      <c r="G24" s="15">
        <v>54046.09</v>
      </c>
      <c r="H24" s="15">
        <f t="shared" si="0"/>
        <v>14446.089999999997</v>
      </c>
      <c r="I24" s="15">
        <f t="shared" si="1"/>
        <v>136.48002525252525</v>
      </c>
    </row>
    <row r="25" spans="1:9" ht="38.25" customHeight="1">
      <c r="A25" s="14"/>
      <c r="B25" s="14">
        <v>25010400</v>
      </c>
      <c r="C25" s="24" t="s">
        <v>111</v>
      </c>
      <c r="D25" s="15">
        <v>6000</v>
      </c>
      <c r="E25" s="15">
        <v>6000</v>
      </c>
      <c r="F25" s="15">
        <v>3000</v>
      </c>
      <c r="G25" s="15">
        <v>28038.05</v>
      </c>
      <c r="H25" s="15">
        <f t="shared" si="0"/>
        <v>25038.05</v>
      </c>
      <c r="I25" s="15">
        <f t="shared" si="1"/>
        <v>934.6016666666667</v>
      </c>
    </row>
    <row r="26" spans="1:9" ht="28.5" customHeight="1">
      <c r="A26" s="14"/>
      <c r="B26" s="14">
        <v>25020000</v>
      </c>
      <c r="C26" s="24" t="s">
        <v>112</v>
      </c>
      <c r="D26" s="15">
        <v>436000</v>
      </c>
      <c r="E26" s="15">
        <v>436000</v>
      </c>
      <c r="F26" s="15">
        <v>218000</v>
      </c>
      <c r="G26" s="15">
        <v>1365928.04</v>
      </c>
      <c r="H26" s="15">
        <f t="shared" si="0"/>
        <v>1147928.04</v>
      </c>
      <c r="I26" s="15">
        <f t="shared" si="1"/>
        <v>626.5724954128441</v>
      </c>
    </row>
    <row r="27" spans="1:9" ht="25.5" customHeight="1">
      <c r="A27" s="14"/>
      <c r="B27" s="14">
        <v>25020100</v>
      </c>
      <c r="C27" s="24" t="s">
        <v>113</v>
      </c>
      <c r="D27" s="15">
        <v>166000</v>
      </c>
      <c r="E27" s="15">
        <v>166000</v>
      </c>
      <c r="F27" s="15">
        <v>83000</v>
      </c>
      <c r="G27" s="15">
        <v>1214806.12</v>
      </c>
      <c r="H27" s="15">
        <f t="shared" si="0"/>
        <v>1131806.12</v>
      </c>
      <c r="I27" s="15">
        <f t="shared" si="1"/>
        <v>1463.6218313253014</v>
      </c>
    </row>
    <row r="28" spans="1:9" ht="38.25" customHeight="1">
      <c r="A28" s="14"/>
      <c r="B28" s="14">
        <v>25020200</v>
      </c>
      <c r="C28" s="24" t="s">
        <v>114</v>
      </c>
      <c r="D28" s="15">
        <v>270000</v>
      </c>
      <c r="E28" s="15">
        <v>270000</v>
      </c>
      <c r="F28" s="15">
        <v>135000</v>
      </c>
      <c r="G28" s="15">
        <v>151121.92</v>
      </c>
      <c r="H28" s="15">
        <f t="shared" si="0"/>
        <v>16121.920000000013</v>
      </c>
      <c r="I28" s="15">
        <f t="shared" si="1"/>
        <v>111.94216296296298</v>
      </c>
    </row>
    <row r="29" spans="1:9" ht="24.75" customHeight="1">
      <c r="A29" s="14"/>
      <c r="B29" s="14">
        <v>30000000</v>
      </c>
      <c r="C29" s="24" t="s">
        <v>89</v>
      </c>
      <c r="D29" s="15">
        <v>10000</v>
      </c>
      <c r="E29" s="15">
        <v>10000</v>
      </c>
      <c r="F29" s="15">
        <v>10000</v>
      </c>
      <c r="G29" s="15">
        <v>88676</v>
      </c>
      <c r="H29" s="15">
        <f t="shared" si="0"/>
        <v>78676</v>
      </c>
      <c r="I29" s="15">
        <f t="shared" si="1"/>
        <v>886.76</v>
      </c>
    </row>
    <row r="30" spans="1:9" ht="24.75" customHeight="1">
      <c r="A30" s="14"/>
      <c r="B30" s="14">
        <v>33000000</v>
      </c>
      <c r="C30" s="24" t="s">
        <v>115</v>
      </c>
      <c r="D30" s="15">
        <v>10000</v>
      </c>
      <c r="E30" s="15">
        <v>10000</v>
      </c>
      <c r="F30" s="15">
        <v>10000</v>
      </c>
      <c r="G30" s="15">
        <v>88676</v>
      </c>
      <c r="H30" s="15">
        <f t="shared" si="0"/>
        <v>78676</v>
      </c>
      <c r="I30" s="15">
        <f t="shared" si="1"/>
        <v>886.76</v>
      </c>
    </row>
    <row r="31" spans="1:9" ht="24.75" customHeight="1">
      <c r="A31" s="14"/>
      <c r="B31" s="14">
        <v>33010000</v>
      </c>
      <c r="C31" s="24" t="s">
        <v>116</v>
      </c>
      <c r="D31" s="15">
        <v>10000</v>
      </c>
      <c r="E31" s="15">
        <v>10000</v>
      </c>
      <c r="F31" s="15">
        <v>10000</v>
      </c>
      <c r="G31" s="15">
        <v>88676</v>
      </c>
      <c r="H31" s="15">
        <f t="shared" si="0"/>
        <v>78676</v>
      </c>
      <c r="I31" s="15">
        <f t="shared" si="1"/>
        <v>886.76</v>
      </c>
    </row>
    <row r="32" spans="1:9" ht="38.25" customHeight="1">
      <c r="A32" s="14"/>
      <c r="B32" s="14">
        <v>33010100</v>
      </c>
      <c r="C32" s="24" t="s">
        <v>117</v>
      </c>
      <c r="D32" s="15">
        <v>10000</v>
      </c>
      <c r="E32" s="15">
        <v>10000</v>
      </c>
      <c r="F32" s="15">
        <v>10000</v>
      </c>
      <c r="G32" s="15">
        <v>88676</v>
      </c>
      <c r="H32" s="15">
        <f t="shared" si="0"/>
        <v>78676</v>
      </c>
      <c r="I32" s="15">
        <f t="shared" si="1"/>
        <v>886.76</v>
      </c>
    </row>
    <row r="33" spans="1:9" ht="19.5" customHeight="1">
      <c r="A33" s="14"/>
      <c r="B33" s="14">
        <v>40000000</v>
      </c>
      <c r="C33" s="24" t="s">
        <v>93</v>
      </c>
      <c r="D33" s="15">
        <v>0</v>
      </c>
      <c r="E33" s="15">
        <v>1236983</v>
      </c>
      <c r="F33" s="15">
        <v>1236983</v>
      </c>
      <c r="G33" s="15">
        <v>1243483</v>
      </c>
      <c r="H33" s="15">
        <f t="shared" si="0"/>
        <v>6500</v>
      </c>
      <c r="I33" s="15">
        <f t="shared" si="1"/>
        <v>100.5254720558003</v>
      </c>
    </row>
    <row r="34" spans="1:9" ht="19.5" customHeight="1">
      <c r="A34" s="14"/>
      <c r="B34" s="14">
        <v>41000000</v>
      </c>
      <c r="C34" s="24" t="s">
        <v>94</v>
      </c>
      <c r="D34" s="15">
        <v>0</v>
      </c>
      <c r="E34" s="15">
        <v>1236983</v>
      </c>
      <c r="F34" s="15">
        <v>1236983</v>
      </c>
      <c r="G34" s="15">
        <v>1243483</v>
      </c>
      <c r="H34" s="15">
        <f t="shared" si="0"/>
        <v>6500</v>
      </c>
      <c r="I34" s="15">
        <f t="shared" si="1"/>
        <v>100.5254720558003</v>
      </c>
    </row>
    <row r="35" spans="1:9" ht="29.25" customHeight="1">
      <c r="A35" s="14"/>
      <c r="B35" s="14">
        <v>41050000</v>
      </c>
      <c r="C35" s="24" t="s">
        <v>205</v>
      </c>
      <c r="D35" s="15">
        <v>0</v>
      </c>
      <c r="E35" s="15">
        <v>1236983</v>
      </c>
      <c r="F35" s="15">
        <v>1236983</v>
      </c>
      <c r="G35" s="15">
        <v>1243483</v>
      </c>
      <c r="H35" s="15">
        <f t="shared" si="0"/>
        <v>6500</v>
      </c>
      <c r="I35" s="15">
        <f t="shared" si="1"/>
        <v>100.5254720558003</v>
      </c>
    </row>
    <row r="36" spans="1:9" ht="41.25" customHeight="1">
      <c r="A36" s="14"/>
      <c r="B36" s="14">
        <v>41051100</v>
      </c>
      <c r="C36" s="24" t="s">
        <v>233</v>
      </c>
      <c r="D36" s="15">
        <v>0</v>
      </c>
      <c r="E36" s="15">
        <v>435263</v>
      </c>
      <c r="F36" s="15">
        <v>435263</v>
      </c>
      <c r="G36" s="15">
        <v>435263</v>
      </c>
      <c r="H36" s="15">
        <f t="shared" si="0"/>
        <v>0</v>
      </c>
      <c r="I36" s="15">
        <f t="shared" si="1"/>
        <v>100</v>
      </c>
    </row>
    <row r="37" spans="1:9" ht="17.25" customHeight="1">
      <c r="A37" s="14"/>
      <c r="B37" s="14">
        <v>41053900</v>
      </c>
      <c r="C37" s="24" t="s">
        <v>145</v>
      </c>
      <c r="D37" s="15">
        <v>0</v>
      </c>
      <c r="E37" s="15">
        <v>801720</v>
      </c>
      <c r="F37" s="15">
        <v>801720</v>
      </c>
      <c r="G37" s="15">
        <v>801720</v>
      </c>
      <c r="H37" s="15">
        <f t="shared" si="0"/>
        <v>0</v>
      </c>
      <c r="I37" s="15">
        <f t="shared" si="1"/>
        <v>100</v>
      </c>
    </row>
    <row r="38" spans="1:9" ht="12.75">
      <c r="A38" s="29" t="s">
        <v>97</v>
      </c>
      <c r="B38" s="30"/>
      <c r="C38" s="30"/>
      <c r="D38" s="16">
        <v>1984164</v>
      </c>
      <c r="E38" s="16">
        <v>1984164</v>
      </c>
      <c r="F38" s="16">
        <v>993532</v>
      </c>
      <c r="G38" s="16">
        <v>2445710.83</v>
      </c>
      <c r="H38" s="16">
        <f t="shared" si="0"/>
        <v>1452178.83</v>
      </c>
      <c r="I38" s="16">
        <f t="shared" si="1"/>
        <v>246.16326701102733</v>
      </c>
    </row>
    <row r="39" spans="1:9" ht="12.75">
      <c r="A39" s="29" t="s">
        <v>98</v>
      </c>
      <c r="B39" s="30"/>
      <c r="C39" s="30"/>
      <c r="D39" s="16">
        <v>1984164</v>
      </c>
      <c r="E39" s="16">
        <v>3221147</v>
      </c>
      <c r="F39" s="16">
        <v>2230515</v>
      </c>
      <c r="G39" s="16">
        <v>3682693.83</v>
      </c>
      <c r="H39" s="16">
        <f t="shared" si="0"/>
        <v>1452178.83</v>
      </c>
      <c r="I39" s="16">
        <f t="shared" si="1"/>
        <v>165.10509142507448</v>
      </c>
    </row>
  </sheetData>
  <sheetProtection/>
  <mergeCells count="5">
    <mergeCell ref="A39:C39"/>
    <mergeCell ref="B1:I1"/>
    <mergeCell ref="B2:I2"/>
    <mergeCell ref="B3:I3"/>
    <mergeCell ref="A38:C38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28">
      <selection activeCell="D47" sqref="D47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4" width="15.75390625" style="0" customWidth="1"/>
    <col min="5" max="5" width="17.625" style="0" customWidth="1"/>
    <col min="6" max="6" width="17.125" style="0" customWidth="1"/>
    <col min="7" max="7" width="18.00390625" style="0" customWidth="1"/>
    <col min="8" max="8" width="11.625" style="0" bestFit="1" customWidth="1"/>
    <col min="11" max="11" width="11.625" style="0" bestFit="1" customWidth="1"/>
  </cols>
  <sheetData>
    <row r="1" spans="2:7" ht="15.75">
      <c r="B1" s="27" t="s">
        <v>32</v>
      </c>
      <c r="C1" s="27"/>
      <c r="D1" s="27"/>
      <c r="E1" s="27"/>
      <c r="F1" s="27"/>
      <c r="G1" s="27"/>
    </row>
    <row r="2" spans="1:7" ht="18">
      <c r="A2" s="23"/>
      <c r="B2" s="28" t="s">
        <v>221</v>
      </c>
      <c r="C2" s="28"/>
      <c r="D2" s="28"/>
      <c r="E2" s="28"/>
      <c r="F2" s="28"/>
      <c r="G2" s="28"/>
    </row>
    <row r="3" spans="1:7" ht="15.75">
      <c r="A3" s="22"/>
      <c r="B3" s="34" t="s">
        <v>33</v>
      </c>
      <c r="C3" s="34"/>
      <c r="D3" s="34"/>
      <c r="E3" s="34"/>
      <c r="F3" s="34"/>
      <c r="G3" s="34"/>
    </row>
    <row r="4" spans="1:7" ht="14.25">
      <c r="A4" s="10" t="s">
        <v>195</v>
      </c>
      <c r="C4" s="11"/>
      <c r="D4" s="12"/>
      <c r="G4" s="2" t="s">
        <v>1</v>
      </c>
    </row>
    <row r="5" spans="1:7" s="1" customFormat="1" ht="5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8</v>
      </c>
      <c r="G5" s="3" t="s">
        <v>9</v>
      </c>
    </row>
    <row r="6" spans="1:7" ht="12.75">
      <c r="A6" s="4" t="s">
        <v>17</v>
      </c>
      <c r="B6" s="5" t="s">
        <v>18</v>
      </c>
      <c r="C6" s="6">
        <v>557732</v>
      </c>
      <c r="D6" s="6">
        <f>SUM(D7:D20)</f>
        <v>12579739.07</v>
      </c>
      <c r="E6" s="6">
        <f>SUM(E7:E20)</f>
        <v>2540492.04</v>
      </c>
      <c r="F6" s="6">
        <f>SUM(F7:F20)</f>
        <v>2244762.2199999997</v>
      </c>
      <c r="G6" s="6">
        <f>SUM(G7:G20)</f>
        <v>295729.82</v>
      </c>
    </row>
    <row r="7" spans="1:7" ht="51">
      <c r="A7" s="7" t="s">
        <v>118</v>
      </c>
      <c r="B7" s="8" t="s">
        <v>19</v>
      </c>
      <c r="C7" s="9">
        <v>79200</v>
      </c>
      <c r="D7" s="9">
        <v>1019695.09</v>
      </c>
      <c r="E7" s="9">
        <v>921735.89</v>
      </c>
      <c r="F7" s="9">
        <v>920198.29</v>
      </c>
      <c r="G7" s="9">
        <v>1537.6</v>
      </c>
    </row>
    <row r="8" spans="1:7" ht="12.75">
      <c r="A8" s="7" t="s">
        <v>119</v>
      </c>
      <c r="B8" s="8" t="s">
        <v>120</v>
      </c>
      <c r="C8" s="9">
        <v>0</v>
      </c>
      <c r="D8" s="9">
        <v>72900</v>
      </c>
      <c r="E8" s="9">
        <v>0</v>
      </c>
      <c r="F8" s="9">
        <v>0</v>
      </c>
      <c r="G8" s="9">
        <v>0</v>
      </c>
    </row>
    <row r="9" spans="1:7" ht="38.25">
      <c r="A9" s="7" t="s">
        <v>121</v>
      </c>
      <c r="B9" s="8" t="s">
        <v>122</v>
      </c>
      <c r="C9" s="9">
        <v>180000</v>
      </c>
      <c r="D9" s="9">
        <v>539335.8</v>
      </c>
      <c r="E9" s="9">
        <v>447230.59</v>
      </c>
      <c r="F9" s="9">
        <v>443028.57</v>
      </c>
      <c r="G9" s="9">
        <v>4202.02</v>
      </c>
    </row>
    <row r="10" spans="1:7" ht="51">
      <c r="A10" s="7" t="s">
        <v>20</v>
      </c>
      <c r="B10" s="8" t="s">
        <v>21</v>
      </c>
      <c r="C10" s="9">
        <v>93264</v>
      </c>
      <c r="D10" s="9">
        <v>294842</v>
      </c>
      <c r="E10" s="9">
        <v>200408.28</v>
      </c>
      <c r="F10" s="9">
        <v>180110.98</v>
      </c>
      <c r="G10" s="9">
        <v>20297.3</v>
      </c>
    </row>
    <row r="11" spans="1:7" ht="12.75">
      <c r="A11" s="7" t="s">
        <v>213</v>
      </c>
      <c r="B11" s="8" t="s">
        <v>214</v>
      </c>
      <c r="C11" s="9">
        <v>0</v>
      </c>
      <c r="D11" s="9">
        <v>40661.92</v>
      </c>
      <c r="E11" s="9">
        <v>40661.92</v>
      </c>
      <c r="F11" s="9">
        <v>40661.92</v>
      </c>
      <c r="G11" s="9">
        <v>0</v>
      </c>
    </row>
    <row r="12" spans="1:7" ht="12.75">
      <c r="A12" s="7" t="s">
        <v>133</v>
      </c>
      <c r="B12" s="8" t="s">
        <v>134</v>
      </c>
      <c r="C12" s="9">
        <v>20000</v>
      </c>
      <c r="D12" s="9">
        <v>375761.26</v>
      </c>
      <c r="E12" s="9">
        <v>320761.26</v>
      </c>
      <c r="F12" s="9">
        <v>296219.37</v>
      </c>
      <c r="G12" s="9">
        <v>24541.89</v>
      </c>
    </row>
    <row r="13" spans="1:7" ht="12.75">
      <c r="A13" s="7" t="s">
        <v>135</v>
      </c>
      <c r="B13" s="8" t="s">
        <v>136</v>
      </c>
      <c r="C13" s="9">
        <v>3500</v>
      </c>
      <c r="D13" s="9">
        <v>3500</v>
      </c>
      <c r="E13" s="9">
        <v>0</v>
      </c>
      <c r="F13" s="9">
        <v>0</v>
      </c>
      <c r="G13" s="9">
        <v>0</v>
      </c>
    </row>
    <row r="14" spans="1:7" ht="25.5">
      <c r="A14" s="7" t="s">
        <v>180</v>
      </c>
      <c r="B14" s="8" t="s">
        <v>181</v>
      </c>
      <c r="C14" s="9">
        <v>20003</v>
      </c>
      <c r="D14" s="9">
        <v>1003629</v>
      </c>
      <c r="E14" s="9">
        <v>276490.1</v>
      </c>
      <c r="F14" s="9">
        <v>242868.54</v>
      </c>
      <c r="G14" s="9">
        <v>33621.56</v>
      </c>
    </row>
    <row r="15" spans="1:7" ht="25.5">
      <c r="A15" s="7" t="s">
        <v>182</v>
      </c>
      <c r="B15" s="8" t="s">
        <v>183</v>
      </c>
      <c r="C15" s="9">
        <v>2565</v>
      </c>
      <c r="D15" s="9">
        <v>2565</v>
      </c>
      <c r="E15" s="9">
        <v>0</v>
      </c>
      <c r="F15" s="9">
        <v>0</v>
      </c>
      <c r="G15" s="9">
        <v>0</v>
      </c>
    </row>
    <row r="16" spans="1:8" ht="38.25">
      <c r="A16" s="7" t="s">
        <v>184</v>
      </c>
      <c r="B16" s="8" t="s">
        <v>185</v>
      </c>
      <c r="C16" s="9">
        <v>0</v>
      </c>
      <c r="D16" s="9">
        <v>166786</v>
      </c>
      <c r="E16" s="9">
        <v>166786</v>
      </c>
      <c r="F16" s="9">
        <v>0</v>
      </c>
      <c r="G16" s="9">
        <v>166786</v>
      </c>
      <c r="H16" s="25"/>
    </row>
    <row r="17" spans="1:8" ht="25.5">
      <c r="A17" s="7" t="s">
        <v>186</v>
      </c>
      <c r="B17" s="8" t="s">
        <v>187</v>
      </c>
      <c r="C17" s="9">
        <v>0</v>
      </c>
      <c r="D17" s="9">
        <v>8769445</v>
      </c>
      <c r="E17" s="9">
        <v>100000</v>
      </c>
      <c r="F17" s="9">
        <v>57801.44</v>
      </c>
      <c r="G17" s="9">
        <v>42198.56</v>
      </c>
      <c r="H17" s="26"/>
    </row>
    <row r="18" spans="1:7" ht="25.5">
      <c r="A18" s="7" t="s">
        <v>188</v>
      </c>
      <c r="B18" s="8" t="s">
        <v>189</v>
      </c>
      <c r="C18" s="9">
        <v>0</v>
      </c>
      <c r="D18" s="9">
        <v>100000</v>
      </c>
      <c r="E18" s="9">
        <v>0</v>
      </c>
      <c r="F18" s="9">
        <v>0</v>
      </c>
      <c r="G18" s="9">
        <v>0</v>
      </c>
    </row>
    <row r="19" spans="1:7" ht="38.25">
      <c r="A19" s="7" t="s">
        <v>137</v>
      </c>
      <c r="B19" s="8" t="s">
        <v>138</v>
      </c>
      <c r="C19" s="9">
        <v>140000</v>
      </c>
      <c r="D19" s="9">
        <v>171418</v>
      </c>
      <c r="E19" s="9">
        <v>66418</v>
      </c>
      <c r="F19" s="9">
        <v>63873.11</v>
      </c>
      <c r="G19" s="9">
        <v>2544.89</v>
      </c>
    </row>
    <row r="20" spans="1:7" ht="25.5">
      <c r="A20" s="7" t="s">
        <v>190</v>
      </c>
      <c r="B20" s="8" t="s">
        <v>31</v>
      </c>
      <c r="C20" s="9">
        <v>19200</v>
      </c>
      <c r="D20" s="9">
        <v>19200</v>
      </c>
      <c r="E20" s="9">
        <v>0</v>
      </c>
      <c r="F20" s="9">
        <v>0</v>
      </c>
      <c r="G20" s="9">
        <v>0</v>
      </c>
    </row>
    <row r="21" spans="1:7" ht="25.5">
      <c r="A21" s="4" t="s">
        <v>146</v>
      </c>
      <c r="B21" s="5" t="s">
        <v>25</v>
      </c>
      <c r="C21" s="6">
        <v>1342000</v>
      </c>
      <c r="D21" s="6">
        <f>SUM(D22:D31)</f>
        <v>7955528</v>
      </c>
      <c r="E21" s="6">
        <f>SUM(E22:E31)</f>
        <v>3377692.42</v>
      </c>
      <c r="F21" s="6">
        <f>SUM(F22:F31)</f>
        <v>2178770.61</v>
      </c>
      <c r="G21" s="6">
        <f>SUM(G22:G31)</f>
        <v>1198921.8099999998</v>
      </c>
    </row>
    <row r="22" spans="1:7" ht="12.75">
      <c r="A22" s="7" t="s">
        <v>147</v>
      </c>
      <c r="B22" s="8" t="s">
        <v>148</v>
      </c>
      <c r="C22" s="9">
        <v>621000</v>
      </c>
      <c r="D22" s="9">
        <v>707034</v>
      </c>
      <c r="E22" s="9">
        <v>347595.42</v>
      </c>
      <c r="F22" s="9">
        <v>346826.5</v>
      </c>
      <c r="G22" s="9">
        <v>768.92</v>
      </c>
    </row>
    <row r="23" spans="1:7" ht="51">
      <c r="A23" s="7" t="s">
        <v>149</v>
      </c>
      <c r="B23" s="8" t="s">
        <v>150</v>
      </c>
      <c r="C23" s="9">
        <v>721000</v>
      </c>
      <c r="D23" s="9">
        <v>2291876</v>
      </c>
      <c r="E23" s="9">
        <v>1381681</v>
      </c>
      <c r="F23" s="9">
        <v>927763.27</v>
      </c>
      <c r="G23" s="9">
        <v>453917.73</v>
      </c>
    </row>
    <row r="24" spans="1:7" ht="25.5">
      <c r="A24" s="7" t="s">
        <v>151</v>
      </c>
      <c r="B24" s="8" t="s">
        <v>26</v>
      </c>
      <c r="C24" s="9">
        <v>0</v>
      </c>
      <c r="D24" s="9">
        <v>1908418</v>
      </c>
      <c r="E24" s="9">
        <v>448188</v>
      </c>
      <c r="F24" s="9">
        <v>445473</v>
      </c>
      <c r="G24" s="9">
        <v>2715</v>
      </c>
    </row>
    <row r="25" spans="1:7" ht="12.75">
      <c r="A25" s="7" t="s">
        <v>154</v>
      </c>
      <c r="B25" s="8" t="s">
        <v>155</v>
      </c>
      <c r="C25" s="9">
        <v>0</v>
      </c>
      <c r="D25" s="9">
        <v>194576</v>
      </c>
      <c r="E25" s="9">
        <v>190870</v>
      </c>
      <c r="F25" s="9">
        <v>57999.2</v>
      </c>
      <c r="G25" s="9">
        <v>132870.8</v>
      </c>
    </row>
    <row r="26" spans="1:7" ht="51">
      <c r="A26" s="7" t="s">
        <v>217</v>
      </c>
      <c r="B26" s="8" t="s">
        <v>218</v>
      </c>
      <c r="C26" s="9">
        <v>0</v>
      </c>
      <c r="D26" s="9">
        <v>281</v>
      </c>
      <c r="E26" s="9">
        <v>281</v>
      </c>
      <c r="F26" s="9">
        <v>281</v>
      </c>
      <c r="G26" s="9">
        <v>0</v>
      </c>
    </row>
    <row r="27" spans="1:7" ht="25.5">
      <c r="A27" s="7" t="s">
        <v>160</v>
      </c>
      <c r="B27" s="8" t="s">
        <v>27</v>
      </c>
      <c r="C27" s="9">
        <v>0</v>
      </c>
      <c r="D27" s="9">
        <v>88705</v>
      </c>
      <c r="E27" s="9">
        <v>88705</v>
      </c>
      <c r="F27" s="9">
        <v>84928.4</v>
      </c>
      <c r="G27" s="9">
        <v>3776.6</v>
      </c>
    </row>
    <row r="28" spans="1:7" ht="12.75">
      <c r="A28" s="7" t="s">
        <v>222</v>
      </c>
      <c r="B28" s="8" t="s">
        <v>223</v>
      </c>
      <c r="C28" s="9">
        <v>0</v>
      </c>
      <c r="D28" s="9">
        <v>759222</v>
      </c>
      <c r="E28" s="9">
        <v>759222</v>
      </c>
      <c r="F28" s="9">
        <v>224132.04</v>
      </c>
      <c r="G28" s="9">
        <v>535089.96</v>
      </c>
    </row>
    <row r="29" spans="1:7" ht="38.25">
      <c r="A29" s="7" t="s">
        <v>191</v>
      </c>
      <c r="B29" s="8" t="s">
        <v>185</v>
      </c>
      <c r="C29" s="9">
        <v>0</v>
      </c>
      <c r="D29" s="9">
        <v>481011</v>
      </c>
      <c r="E29" s="9">
        <v>68000</v>
      </c>
      <c r="F29" s="9">
        <v>0</v>
      </c>
      <c r="G29" s="9">
        <v>68000</v>
      </c>
    </row>
    <row r="30" spans="1:11" ht="25.5">
      <c r="A30" s="7" t="s">
        <v>224</v>
      </c>
      <c r="B30" s="8" t="s">
        <v>187</v>
      </c>
      <c r="C30" s="9">
        <v>0</v>
      </c>
      <c r="D30" s="9">
        <v>1431255</v>
      </c>
      <c r="E30" s="9">
        <v>0</v>
      </c>
      <c r="F30" s="9">
        <v>0</v>
      </c>
      <c r="G30" s="9">
        <v>0</v>
      </c>
      <c r="H30" s="26"/>
      <c r="K30" s="26"/>
    </row>
    <row r="31" spans="1:8" ht="38.25">
      <c r="A31" s="7" t="s">
        <v>192</v>
      </c>
      <c r="B31" s="8" t="s">
        <v>193</v>
      </c>
      <c r="C31" s="9">
        <v>0</v>
      </c>
      <c r="D31" s="9">
        <v>93150</v>
      </c>
      <c r="E31" s="9">
        <v>93150</v>
      </c>
      <c r="F31" s="9">
        <v>91367.2</v>
      </c>
      <c r="G31" s="9">
        <v>1782.8</v>
      </c>
      <c r="H31" s="26"/>
    </row>
    <row r="32" spans="1:7" ht="25.5">
      <c r="A32" s="4" t="s">
        <v>24</v>
      </c>
      <c r="B32" s="5" t="s">
        <v>28</v>
      </c>
      <c r="C32" s="6">
        <v>237000</v>
      </c>
      <c r="D32" s="6">
        <f>SUM(D33:D37)</f>
        <v>1460391.35</v>
      </c>
      <c r="E32" s="6">
        <f>SUM(E33:E37)</f>
        <v>1234819.4100000001</v>
      </c>
      <c r="F32" s="6">
        <f>SUM(F33:F37)</f>
        <v>1231483.0100000002</v>
      </c>
      <c r="G32" s="6">
        <f>SUM(G33:G37)</f>
        <v>3336.4</v>
      </c>
    </row>
    <row r="33" spans="1:7" ht="38.25">
      <c r="A33" s="7" t="s">
        <v>161</v>
      </c>
      <c r="B33" s="8" t="s">
        <v>162</v>
      </c>
      <c r="C33" s="9">
        <v>143000</v>
      </c>
      <c r="D33" s="9">
        <v>184650</v>
      </c>
      <c r="E33" s="9">
        <v>70951.83</v>
      </c>
      <c r="F33" s="9">
        <v>70951.83</v>
      </c>
      <c r="G33" s="9">
        <v>0</v>
      </c>
    </row>
    <row r="34" spans="1:7" ht="12.75">
      <c r="A34" s="7" t="s">
        <v>163</v>
      </c>
      <c r="B34" s="8" t="s">
        <v>164</v>
      </c>
      <c r="C34" s="9">
        <v>91000</v>
      </c>
      <c r="D34" s="9">
        <v>91000</v>
      </c>
      <c r="E34" s="9">
        <v>3866.23</v>
      </c>
      <c r="F34" s="9">
        <v>3866.23</v>
      </c>
      <c r="G34" s="9">
        <v>0</v>
      </c>
    </row>
    <row r="35" spans="1:7" ht="12.75">
      <c r="A35" s="7" t="s">
        <v>165</v>
      </c>
      <c r="B35" s="8" t="s">
        <v>166</v>
      </c>
      <c r="C35" s="9">
        <v>3000</v>
      </c>
      <c r="D35" s="9">
        <v>3000</v>
      </c>
      <c r="E35" s="9">
        <v>0</v>
      </c>
      <c r="F35" s="9">
        <v>0</v>
      </c>
      <c r="G35" s="9">
        <v>0</v>
      </c>
    </row>
    <row r="36" spans="1:7" ht="25.5">
      <c r="A36" s="7" t="s">
        <v>167</v>
      </c>
      <c r="B36" s="8" t="s">
        <v>168</v>
      </c>
      <c r="C36" s="9">
        <v>0</v>
      </c>
      <c r="D36" s="9">
        <v>1149141.35</v>
      </c>
      <c r="E36" s="9">
        <v>1127401.35</v>
      </c>
      <c r="F36" s="9">
        <v>1125349.35</v>
      </c>
      <c r="G36" s="9">
        <v>2052</v>
      </c>
    </row>
    <row r="37" spans="1:8" ht="38.25">
      <c r="A37" s="7" t="s">
        <v>194</v>
      </c>
      <c r="B37" s="8" t="s">
        <v>193</v>
      </c>
      <c r="C37" s="9">
        <v>0</v>
      </c>
      <c r="D37" s="9">
        <v>32600</v>
      </c>
      <c r="E37" s="9">
        <v>32600</v>
      </c>
      <c r="F37" s="9">
        <v>31315.6</v>
      </c>
      <c r="G37" s="9">
        <v>1284.4</v>
      </c>
      <c r="H37" s="26"/>
    </row>
    <row r="38" spans="1:7" ht="12.75">
      <c r="A38" s="4" t="s">
        <v>171</v>
      </c>
      <c r="B38" s="5" t="s">
        <v>172</v>
      </c>
      <c r="C38" s="6">
        <v>0</v>
      </c>
      <c r="D38" s="6">
        <f>SUM(D39:D41)</f>
        <v>363475</v>
      </c>
      <c r="E38" s="6">
        <f>SUM(E39:E41)</f>
        <v>363475</v>
      </c>
      <c r="F38" s="6">
        <f>SUM(F39:F41)</f>
        <v>298862</v>
      </c>
      <c r="G38" s="6">
        <f>SUM(G39:G41)</f>
        <v>64613</v>
      </c>
    </row>
    <row r="39" spans="1:7" ht="38.25">
      <c r="A39" s="7" t="s">
        <v>173</v>
      </c>
      <c r="B39" s="8" t="s">
        <v>174</v>
      </c>
      <c r="C39" s="9">
        <v>0</v>
      </c>
      <c r="D39" s="9">
        <v>89505</v>
      </c>
      <c r="E39" s="9">
        <v>89505</v>
      </c>
      <c r="F39" s="9">
        <v>88892</v>
      </c>
      <c r="G39" s="9">
        <v>613</v>
      </c>
    </row>
    <row r="40" spans="1:7" ht="12.75">
      <c r="A40" s="7" t="s">
        <v>177</v>
      </c>
      <c r="B40" s="8" t="s">
        <v>145</v>
      </c>
      <c r="C40" s="9">
        <v>0</v>
      </c>
      <c r="D40" s="9">
        <v>213970</v>
      </c>
      <c r="E40" s="9">
        <v>213970</v>
      </c>
      <c r="F40" s="9">
        <v>149970</v>
      </c>
      <c r="G40" s="9">
        <v>64000</v>
      </c>
    </row>
    <row r="41" spans="1:7" ht="38.25">
      <c r="A41" s="7" t="s">
        <v>178</v>
      </c>
      <c r="B41" s="8" t="s">
        <v>179</v>
      </c>
      <c r="C41" s="9">
        <v>0</v>
      </c>
      <c r="D41" s="9">
        <v>60000</v>
      </c>
      <c r="E41" s="9">
        <v>60000</v>
      </c>
      <c r="F41" s="9">
        <v>60000</v>
      </c>
      <c r="G41" s="9">
        <v>0</v>
      </c>
    </row>
    <row r="42" spans="1:7" ht="12.75">
      <c r="A42" s="4" t="s">
        <v>29</v>
      </c>
      <c r="B42" s="5" t="s">
        <v>30</v>
      </c>
      <c r="C42" s="6">
        <v>2136732</v>
      </c>
      <c r="D42" s="6">
        <f>D6+D21+D32+D38</f>
        <v>22359133.42</v>
      </c>
      <c r="E42" s="6">
        <v>5504079.45</v>
      </c>
      <c r="F42" s="6">
        <v>5953877.840000002</v>
      </c>
      <c r="G42" s="6">
        <v>1562601.03</v>
      </c>
    </row>
  </sheetData>
  <sheetProtection/>
  <mergeCells count="3">
    <mergeCell ref="B3:G3"/>
    <mergeCell ref="B1:G1"/>
    <mergeCell ref="B2:G2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2018-08-08T11:21:36Z</cp:lastPrinted>
  <dcterms:created xsi:type="dcterms:W3CDTF">2017-04-26T06:35:35Z</dcterms:created>
  <dcterms:modified xsi:type="dcterms:W3CDTF">2018-08-08T11:21:50Z</dcterms:modified>
  <cp:category/>
  <cp:version/>
  <cp:contentType/>
  <cp:contentStatus/>
</cp:coreProperties>
</file>